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javnizavodljubljanskigr-my.sharepoint.com/personal/nejc_babic_ljubljanskigrad_si/Documents/15-TEHNICNA SLUZBA/01_JAVNO NAROČANJE/12_JN 2025/JN 10-2025 Obnova in sanacija grajskega dvorišča (ponovljen)/Razpisna dokumentacija/"/>
    </mc:Choice>
  </mc:AlternateContent>
  <xr:revisionPtr revIDLastSave="187" documentId="11_D102196ECF7A40603C146B30AE2EE9E694DD120E" xr6:coauthVersionLast="47" xr6:coauthVersionMax="47" xr10:uidLastSave="{512063D8-DE66-4277-AD8E-0C524BC655B2}"/>
  <bookViews>
    <workbookView xWindow="28680" yWindow="-120" windowWidth="29040" windowHeight="15720" tabRatio="758" activeTab="1" xr2:uid="{00000000-000D-0000-FFFF-FFFF00000000}"/>
  </bookViews>
  <sheets>
    <sheet name="GLAVNA REKAPITULACIJA" sheetId="4" r:id="rId1"/>
    <sheet name="GRADBENA DELA" sheetId="35" r:id="rId2"/>
    <sheet name="OBRTNIŠKA DELA" sheetId="30" r:id="rId3"/>
    <sheet name="EL. INŠTALACIJE-REKAPITULACIJA" sheetId="37" r:id="rId4"/>
    <sheet name="EL. INŠTALACIJE" sheetId="38" r:id="rId5"/>
    <sheet name="EL. INŠTALACIJE - GRADBENA DELA" sheetId="39" r:id="rId6"/>
  </sheets>
  <externalReferences>
    <externalReference r:id="rId7"/>
  </externalReferences>
  <definedNames>
    <definedName name="Excel_BuiltIn_Print_Titles_4">'[1]NEPREDVIDENA GR.DELA'!#REF!</definedName>
    <definedName name="_xlnm.Print_Area" localSheetId="4">'EL. INŠTALACIJE'!$A$1:$F$83</definedName>
    <definedName name="_xlnm.Print_Area" localSheetId="5">'EL. INŠTALACIJE - GRADBENA DELA'!$A$1:$F$24</definedName>
    <definedName name="_xlnm.Print_Area" localSheetId="3">'EL. INŠTALACIJE-REKAPITULACIJA'!$A$1:$D$26</definedName>
    <definedName name="_xlnm.Print_Area" localSheetId="0">'GLAVNA REKAPITULACIJA'!$A$1:$I$42</definedName>
    <definedName name="_xlnm.Print_Area" localSheetId="1">'GRADBENA DELA'!$A$1:$F$187</definedName>
    <definedName name="_xlnm.Print_Titles" localSheetId="2">'OBRTNIŠKA DELA'!$3:$3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30" l="1"/>
  <c r="D142" i="35"/>
  <c r="D121" i="35"/>
  <c r="D110" i="35"/>
  <c r="D65" i="35"/>
  <c r="D56" i="35"/>
  <c r="D44" i="35"/>
  <c r="D46" i="35"/>
  <c r="F174" i="35" l="1"/>
  <c r="F166" i="35"/>
  <c r="F21" i="39"/>
  <c r="F19" i="39"/>
  <c r="F17" i="39"/>
  <c r="F15" i="39"/>
  <c r="F13" i="39"/>
  <c r="F11" i="39"/>
  <c r="F9" i="39"/>
  <c r="A9" i="39"/>
  <c r="A11" i="39" s="1"/>
  <c r="A13" i="39" s="1"/>
  <c r="A15" i="39" s="1"/>
  <c r="A17" i="39" s="1"/>
  <c r="A19" i="39" s="1"/>
  <c r="A21" i="39" s="1"/>
  <c r="F7" i="39"/>
  <c r="F80" i="38"/>
  <c r="F78" i="38"/>
  <c r="F76" i="38"/>
  <c r="F66" i="38"/>
  <c r="F61" i="38"/>
  <c r="F52" i="38"/>
  <c r="F48" i="38"/>
  <c r="F32" i="38"/>
  <c r="F30" i="38"/>
  <c r="F28" i="38"/>
  <c r="F26" i="38"/>
  <c r="F24" i="38"/>
  <c r="F22" i="38"/>
  <c r="F21" i="38"/>
  <c r="F20" i="38"/>
  <c r="F17" i="38"/>
  <c r="F16" i="38"/>
  <c r="A15" i="38"/>
  <c r="A19" i="38" s="1"/>
  <c r="A24" i="38" s="1"/>
  <c r="A26" i="38" s="1"/>
  <c r="A28" i="38" s="1"/>
  <c r="A30" i="38" s="1"/>
  <c r="A32" i="38" s="1"/>
  <c r="A34" i="38" s="1"/>
  <c r="A50" i="38" s="1"/>
  <c r="A54" i="38" s="1"/>
  <c r="A63" i="38" s="1"/>
  <c r="A68" i="38" s="1"/>
  <c r="A78" i="38" s="1"/>
  <c r="A80" i="38" s="1"/>
  <c r="F13" i="38"/>
  <c r="F12" i="38"/>
  <c r="F11" i="38"/>
  <c r="F10" i="38"/>
  <c r="F9" i="38"/>
  <c r="F8" i="38"/>
  <c r="F19" i="35"/>
  <c r="F21" i="30"/>
  <c r="F24" i="39" l="1"/>
  <c r="D13" i="37" s="1"/>
  <c r="F83" i="38"/>
  <c r="D11" i="37" s="1"/>
  <c r="F56" i="35"/>
  <c r="F62" i="35"/>
  <c r="F65" i="35"/>
  <c r="D158" i="35"/>
  <c r="F158" i="35" s="1"/>
  <c r="F155" i="35"/>
  <c r="D151" i="35"/>
  <c r="F151" i="35" s="1"/>
  <c r="F142" i="35"/>
  <c r="F37" i="30"/>
  <c r="F33" i="30"/>
  <c r="F27" i="30"/>
  <c r="F19" i="30"/>
  <c r="F121" i="35"/>
  <c r="F118" i="35"/>
  <c r="F114" i="35"/>
  <c r="F113" i="35"/>
  <c r="F110" i="35"/>
  <c r="F12" i="30"/>
  <c r="F38" i="35"/>
  <c r="F36" i="35"/>
  <c r="F99" i="35"/>
  <c r="F101" i="35"/>
  <c r="F95" i="35"/>
  <c r="F93" i="35"/>
  <c r="F91" i="35"/>
  <c r="D103" i="35"/>
  <c r="F103" i="35" s="1"/>
  <c r="F135" i="35"/>
  <c r="D129" i="35"/>
  <c r="F129" i="35" s="1"/>
  <c r="F11" i="30"/>
  <c r="F10" i="30"/>
  <c r="F9" i="30"/>
  <c r="F8" i="30"/>
  <c r="F68" i="35"/>
  <c r="F86" i="35"/>
  <c r="F27" i="35"/>
  <c r="F24" i="35"/>
  <c r="F23" i="35"/>
  <c r="F83" i="35"/>
  <c r="F80" i="35"/>
  <c r="F78" i="35"/>
  <c r="F76" i="35"/>
  <c r="F46" i="35"/>
  <c r="D48" i="35"/>
  <c r="F48" i="35" s="1"/>
  <c r="D21" i="37" l="1"/>
  <c r="D25" i="37" s="1"/>
  <c r="H27" i="4" s="1"/>
  <c r="F39" i="30"/>
  <c r="F59" i="35"/>
  <c r="F44" i="35"/>
  <c r="F180" i="35" l="1"/>
  <c r="F179" i="35"/>
  <c r="F178" i="35"/>
  <c r="F16" i="35"/>
  <c r="F42" i="30" l="1"/>
  <c r="H25" i="4" s="1"/>
  <c r="F181" i="35"/>
  <c r="F183" i="35" s="1"/>
  <c r="F186" i="35" l="1"/>
  <c r="H23" i="4" s="1"/>
  <c r="H30" i="4" s="1"/>
  <c r="H31" i="4" l="1"/>
  <c r="H34" i="4" s="1"/>
</calcChain>
</file>

<file path=xl/sharedStrings.xml><?xml version="1.0" encoding="utf-8"?>
<sst xmlns="http://schemas.openxmlformats.org/spreadsheetml/2006/main" count="444" uniqueCount="267">
  <si>
    <t>a.</t>
  </si>
  <si>
    <t>b.</t>
  </si>
  <si>
    <t>c.</t>
  </si>
  <si>
    <t>kpl</t>
  </si>
  <si>
    <t xml:space="preserve">   SKUPAJ:</t>
  </si>
  <si>
    <t xml:space="preserve">Investitor:   </t>
  </si>
  <si>
    <t xml:space="preserve">Objekt:      </t>
  </si>
  <si>
    <t xml:space="preserve">Štev. proj.:     </t>
  </si>
  <si>
    <t xml:space="preserve">Datum:      </t>
  </si>
  <si>
    <t>REKAPITULACIJA</t>
  </si>
  <si>
    <t>1.</t>
  </si>
  <si>
    <t>Opombe:</t>
  </si>
  <si>
    <t>2.</t>
  </si>
  <si>
    <t>3.</t>
  </si>
  <si>
    <t>4.</t>
  </si>
  <si>
    <t>m2</t>
  </si>
  <si>
    <t>5.</t>
  </si>
  <si>
    <t>6.</t>
  </si>
  <si>
    <t>7.</t>
  </si>
  <si>
    <t>m1</t>
  </si>
  <si>
    <t>kos</t>
  </si>
  <si>
    <t>ur</t>
  </si>
  <si>
    <t xml:space="preserve">    SKUPAJ:</t>
  </si>
  <si>
    <t>Opis</t>
  </si>
  <si>
    <t>E/M</t>
  </si>
  <si>
    <t>količina</t>
  </si>
  <si>
    <t>cena/enoto</t>
  </si>
  <si>
    <t>GRADBENA DELA</t>
  </si>
  <si>
    <t>OBRTNIŠKA DELA</t>
  </si>
  <si>
    <t>cena/postavko</t>
  </si>
  <si>
    <t>A.  GRADBENA DELA</t>
  </si>
  <si>
    <t>MESTNA OBČINA LJUBLJANA</t>
  </si>
  <si>
    <t>Pri izdelavi ponudbe je potrebno upoštevati lokacijo prostora v zvezi z vsemi</t>
  </si>
  <si>
    <t>transporti, tehnologijo in načini izvedbe ter upoštevati zahteve naročnika glede</t>
  </si>
  <si>
    <t>izvajanja del!</t>
  </si>
  <si>
    <t>Razna zidarska dela, pomoč obrtnikom in instalaterjem, razne zazidave ipd., obračun po dejansko porabljenem času in materialu, na podlagi vpisa v gradbeni dnevnik:</t>
  </si>
  <si>
    <t xml:space="preserve"> -delavec PK</t>
  </si>
  <si>
    <t xml:space="preserve"> -delavec VKV</t>
  </si>
  <si>
    <t>B.  OBRTNIŠKA DELA</t>
  </si>
  <si>
    <t>SKUPAJ OBRTNIŠKA DELA:</t>
  </si>
  <si>
    <t>Razna nepredvidena in dodatna dela- ocena</t>
  </si>
  <si>
    <t>%</t>
  </si>
  <si>
    <t>d.</t>
  </si>
  <si>
    <t>e.</t>
  </si>
  <si>
    <t>m3</t>
  </si>
  <si>
    <t>Organizacija gradbišča , zaščita dostopnih poti, čiščenje med gradnjo ter končno čiščenje</t>
  </si>
  <si>
    <t xml:space="preserve"> -delavec KV</t>
  </si>
  <si>
    <t xml:space="preserve"> -material-ocena 30%</t>
  </si>
  <si>
    <t xml:space="preserve">   + 22% DDV</t>
  </si>
  <si>
    <t>kg</t>
  </si>
  <si>
    <t>Ljubljanski grad</t>
  </si>
  <si>
    <t>RUŠITVENA DELA</t>
  </si>
  <si>
    <t>f.</t>
  </si>
  <si>
    <t>ZIDARSKA  DELA</t>
  </si>
  <si>
    <t>g.</t>
  </si>
  <si>
    <t>SKUPAJ GRADBENA  DELA:</t>
  </si>
  <si>
    <t xml:space="preserve"> -organizacija gradbišča s postavitvijo kontejnerjev, sanitarije, skladišča, ozanke gradbišča, ukrepi VPD</t>
  </si>
  <si>
    <t xml:space="preserve"> -ograje gradbišča,  manipulativnih površin, deponij: postavitev, prestavitve med gradnjo, vzdrževanje</t>
  </si>
  <si>
    <t xml:space="preserve"> - priklop instalacij vode in elektrike na sistem gradu, z ureditvijo odjemnih mest ter izvedbo instalacij za potrebe gradnje</t>
  </si>
  <si>
    <t xml:space="preserve"> -ureditev vseh potrebnih vertikalnih in horizontalnih transportov</t>
  </si>
  <si>
    <t xml:space="preserve"> - vsi potrebni delovni in varovalni odri</t>
  </si>
  <si>
    <t xml:space="preserve"> - sprotno čiščenje gradbišča ter zaključno čiščenje pred predajo izvedenih del</t>
  </si>
  <si>
    <t>Obračun po kompletni izvedbi organizacije gradbišča</t>
  </si>
  <si>
    <t>rušenje tlaka iz granitnih plošč deb.3cm vključno s slojem cementne malte deb. cca 8cm, z odvozom ruševin v trajno deponijo</t>
  </si>
  <si>
    <t>rušenje tlaka iz taktilnih betonskih plošč deb.8cm in pasovno brušenega betona,  vključno s slojem cementne malte deb. cca 3cm, z odvozom ruševin v trajno deponijo. Območje A.</t>
  </si>
  <si>
    <t>Območje A, debeline 14cm</t>
  </si>
  <si>
    <t>Območje B in D, debeline 8cm</t>
  </si>
  <si>
    <t>Območje C in S1, debeline 6cm</t>
  </si>
  <si>
    <t>Obračun po m3 odstranjenega materiala</t>
  </si>
  <si>
    <t>Odstranitev finalnih slojev tlakov, po opisu za posemazno postavko. V ceni upoštevati tudi odvoz rušenega materiala v trajno deponijo:</t>
  </si>
  <si>
    <t>Pri vseh odvozih materiala v trajno deponijo je potrebno upoštevati vse stroške , s plačilom vseh stroškov deponiranja oz. predelave ter  vse stroške  za transporte!</t>
  </si>
  <si>
    <t>Opomba: Betonski venec ob tlakih se ne ruši, pri odstranjevanju granitnih kock je potrebno paziti, da se ta ne poškoduje!</t>
  </si>
  <si>
    <t>Natančen odrez tlakov v območju navezave novega na obstoječi tlak, rezanje  z diamantno žago v ravni črti.  Globina reza do 10cm:</t>
  </si>
  <si>
    <t>na meji med zunanjim mostom in območjem A se finalni sloji zarežejo v sredino fuge tako, da se odstranita dve vrsti granitnih kock, ki pripadajo že zunanjemu mostu.</t>
  </si>
  <si>
    <t>razni odrezi linij po potrebi, na podlagi uskladitve  s projektantom in nadzorom ob izvajanju del</t>
  </si>
  <si>
    <t>kanaleta 1, LTŽ pokrov, širine cca 30cm, dolžine 330cm.  Dobava in vgradnja novih odtočnikov iz inox pločevine s prirobnico za priključitev hidroizolacije in vodotesno varjene
cevi - 2 kos</t>
  </si>
  <si>
    <t>kanaleta 3, LTŽ pokrov, širine cca 30cm, dolžine 400cm.  Dobava in vgradnja novega odtočnika - prirobnica in odtočna cev morajo biti
izdelani iz nerjavečega jekla, varjen spoj med prirobnico in odtočno cevjo mora biti vodotesen, odtočnik mora biti dobro pritrjen na podlago. Površina prirobnice, kjer se zaključi
hidroizolacija mora biti nahrapavljena z brušenjem ter razmaščena</t>
  </si>
  <si>
    <t>Previdna odstraniti kovinskega profila na
mestu dilatacije, vključno odstranitev ostankov tesnilne mase, ki je bila vgrajena na
obeh straneh kovinskega profila .
Kovinski profil je vgrajen kot vodna bariera, da
preprečuje iztekanje vode proti območju A.
Profil se očisti in ponovno vgradi, vendar ne
nujno na isto mesto. Točna lega ponovne
vgradnje tega profila bo znana ob odstranitvi
tlakov in ugotavljanju točne pozicije dilatacijske
rege. Vključno nov pritrdilni material v RF izvedbi.</t>
  </si>
  <si>
    <t>Demontaža obstoječe kamnite stopnice na stranskem vhodu v  trgovino, območje A, kamnita stopnica dim. Cca 140x55x20cm, vključno ponovna montaža po izvedbi hidroizolacije tlaka</t>
  </si>
  <si>
    <t>PRIPRAVLJALNA DELA</t>
  </si>
  <si>
    <t>Zaščita  raznih elementov ob robu izvajanja del, vzdrževanje in odstranitev po končanih delih:</t>
  </si>
  <si>
    <t xml:space="preserve"> - talna zasteklitev v območju A</t>
  </si>
  <si>
    <t xml:space="preserve"> - vrata v trgovino, Erazmov stolp ipd.</t>
  </si>
  <si>
    <t xml:space="preserve">Previdna demontaža kanalet (označeno v načrtu
rušitve), ki se  začasno odstranijo, očistijo, vključno s kasnejšo ponovno vgradnjo ter izvedbo odtoka kanalete s priključkom na obstoječi odtok. Obračun po kompletni izvedbi:  </t>
  </si>
  <si>
    <t>Demontaža prvih dveh kamnitih stopnic na območju proti odprtemu prostoru grajskega
sejma v območju C. Dimenzija ene stopnice 255x32cm. Vključno podložna malta. Odvoz v trajno deponijo</t>
  </si>
  <si>
    <t xml:space="preserve"> - ob vhodu v Erazmov stolp</t>
  </si>
  <si>
    <t xml:space="preserve"> - ob dvigalu</t>
  </si>
  <si>
    <t xml:space="preserve"> - pod vrati v Erazmov stolp (po predhodni potrditvi projektanta</t>
  </si>
  <si>
    <t xml:space="preserve"> - razno, npr. na prehodih med ohranjenim in novim tlakom - ocena</t>
  </si>
  <si>
    <t xml:space="preserve"> - priprava plošče pred izvedbo nanosov obdelav z obrušenjem in očiščenjem</t>
  </si>
  <si>
    <t xml:space="preserve"> -diletacijski trak kot npr. Soba FlamLINE 20, lepljeno z epoksidnim lepilom kot npr. Mapei Adesilex PG4, vključno premaz gornje strani </t>
  </si>
  <si>
    <t xml:space="preserve"> -zaščita  fleksibilnega dela traku z EPS debeline 1cm v pasu širine cca 25cm</t>
  </si>
  <si>
    <t>vertikalna diletacija diferenčnega zidu v območju D:</t>
  </si>
  <si>
    <t xml:space="preserve"> -vstavitev vrvice  iz penjenega PE fi 14mm</t>
  </si>
  <si>
    <t xml:space="preserve"> - priprava fuge  pred izvedbo nanosov obdelav z obrušenjem in očiščenjem ter zarezom fuge širine  10mm in globine 20mm</t>
  </si>
  <si>
    <t xml:space="preserve"> -trajnoelastični kit kot npr. PUR kit Sikaflex PRO-3, s posipom  s kremečevo mivko za neopazen videz</t>
  </si>
  <si>
    <t xml:space="preserve"> - predpremaz za beton kot npr. Sika Primer 3N ali 210</t>
  </si>
  <si>
    <t>Ročni odkop za zidom v območju D, za izvedbo tesnenja diletacije zidu, z odmetom ob rob izkopa, ponovnim zasipom z utrjevanjem ter odvozom viška materiala v trajno deponijo:</t>
  </si>
  <si>
    <t>ročni izkop z odmetom</t>
  </si>
  <si>
    <t>zasip po izvršeni sanaciji, z matreialom od izkopa,  s statičnim utrjevanjem</t>
  </si>
  <si>
    <t>odvoz viška izkopanega materiala v trajno deponijo</t>
  </si>
  <si>
    <t>dobava in vgradnja sejane zemlje ter zatravitev s travnim semenom, v deb.25cm</t>
  </si>
  <si>
    <t>dobava in vgradnja drenažnega pesak 16/32mm, pran prodec, kot drenaža</t>
  </si>
  <si>
    <t>dobava in postavitev čepaste folije kot naprimer Tefond</t>
  </si>
  <si>
    <t>izvedba hidroizolacije stene - upoštevano v ločeni postavki izvedbe hidroizolacije!</t>
  </si>
  <si>
    <t xml:space="preserve"> - pokritem prehodu (območje A) sta dva vhoda v objekt, na vsakem vhodnu sta v tlaku vgrajeni dve jekleni plošči iz kortena, katere bi bilo potrebno odstraniti ter nadomestiti z novimi ploščami iz inox jekla,  dim. cca 600x30mm.   </t>
  </si>
  <si>
    <r>
      <rPr>
        <u/>
        <sz val="10"/>
        <rFont val="Arial CE"/>
        <charset val="238"/>
      </rPr>
      <t>Vertikalne površine (beton in kovina)</t>
    </r>
    <r>
      <rPr>
        <sz val="10"/>
        <rFont val="Arial CE"/>
        <charset val="238"/>
      </rPr>
      <t xml:space="preserve">
Vertikalni zaključki obstoječe hidroizolacije so
bili zatesnjeni s tekočo tesnilno maso tipa
Bituthene Liquid Membrane. Tesnilna masa je
trajnoelastična in dobro sprijeta s podlago,
pri odstranjevanju se orodje lahko zlahka
zapacka. Predlagamo, da se obstoječo maso
odstrani s pomočjo manjšega kotnega
brusilnika z diamantnim diskom. Po brušenju
se površina vertikalnega zaključka dobro
očisti z uporabo vodnega visokotlačnega
čistilnika. Izvajalec se lahko pri odstranjevanju
obstoječe tesnilne mase poslužuje tudi
drugačnih orodij in tehnik odstranjevanja.
Površina za novo hidroizolacijo mora biti
čista, nesprijeti delci betona se odstranijo;
</t>
    </r>
    <r>
      <rPr>
        <i/>
        <sz val="10"/>
        <rFont val="Arial CE"/>
        <charset val="238"/>
      </rPr>
      <t>Upoštevano ločeno: večje neravine je potrebno zapolniti z namensko reparaturno malto visoke trdnosti</t>
    </r>
    <r>
      <rPr>
        <sz val="10"/>
        <rFont val="Arial CE"/>
        <charset val="238"/>
      </rPr>
      <t xml:space="preserve">.
</t>
    </r>
  </si>
  <si>
    <t>Obračun po m2 izvedene priprave podlage</t>
  </si>
  <si>
    <t>Izvedba priprave podlage betonskih površin za izvedbo nanosa hidroizolacije, z vsemi potrebnimi deli in obdelavami.</t>
  </si>
  <si>
    <t>b/1.</t>
  </si>
  <si>
    <t>Betonska podlaga, obračun po m2 izvedene priprave podlage</t>
  </si>
  <si>
    <t>b/2.</t>
  </si>
  <si>
    <t>Kovinska  podlaga, obračun po m2 izvedene priprave podlage</t>
  </si>
  <si>
    <r>
      <t>Izvedba zapolnitev lukenj v površini  površine betona na mestih kjer je bila le ta  bolj odstranjena. Luknje  se zapolnijo z reparaturno cementno malto visoke trdnosti.
V</t>
    </r>
    <r>
      <rPr>
        <i/>
        <sz val="10"/>
        <rFont val="Arial CE"/>
        <charset val="238"/>
      </rPr>
      <t>ečje razpoke (&gt; 0,3 mm) se zapolnejo s postopkom injektiranja (upoštevano ločeno).</t>
    </r>
    <r>
      <rPr>
        <sz val="10"/>
        <rFont val="Arial CE"/>
        <charset val="238"/>
      </rPr>
      <t xml:space="preserve"> Vključno izvedba predpremaza za sprijem.</t>
    </r>
  </si>
  <si>
    <t>Izvedba doslednje zaščite horizontalne površine betona na nivoju tlakov (robni betoni ob tlakih)  z vodotesnim in vodoodbojnim impregnacijskim premazom na bazi silana kot npr.: Mapei Mapecrete Creme Protection ali enakovredno. Nanašanje zaščitnega sredstva na površino
betona z vtiranjem s ščetko. Zaščita se izvede po  pripravi podlage ter pred  polaganjem hidroizolacije</t>
  </si>
  <si>
    <t>Obračun po m2 razvite površine izvedene hidroizolacije, kompletno horizontalno in vertikalno</t>
  </si>
  <si>
    <t>Izvedba obdelave gradbenih diletacij za zagotovitev hidroizolativnosti in premoščanja  termičnega delovanja betona.  Obračun po m1 izvedene diletacije. Izvedba obdelave diletacije v izvedbi:</t>
  </si>
  <si>
    <t>Dobava in polaganje tlakov  do  izvedbe finalnega tlaka, v sestavah:</t>
  </si>
  <si>
    <t>tlak v območju A in C</t>
  </si>
  <si>
    <t xml:space="preserve"> -drenažni geokompozit, sestavljen iz ekstrudirane HDPE mreže in PP geotekstila, visoka tlačna odpornost, npr.: Polyfelt DC 402E ali enakovredno, deb.0,5cm</t>
  </si>
  <si>
    <t xml:space="preserve"> - toplotna izolacija ekstrudirani polistiren XPS - oznaka: EN 13164 - T1 - CS(10\Y)500 -
CC(2/1,5/50)180 - DS(70,90) - DLT(2)5 - TR400 - WL(T)0,7 - WD(V)2 – FTCD1 - MU50 [λD = max. 0.033 W/(m.K), CS(10) = 500 kPa],
npr.: FIBRANxps 500-L ali enakovredno, gladke plošče s stopničastimi preklopi, prosto položene na podlago, debeline 5,0cm</t>
  </si>
  <si>
    <t xml:space="preserve"> -PP filc 150g/m2, kot npr. Polyfelt TS 30</t>
  </si>
  <si>
    <t xml:space="preserve">  -fugiranje: fuge širine min. 10 mm so zapolnjene s fugirno maso visoke tlačne
trdnosti (C45/55) zmrzlinsko odporno (XF3) odporno na soli (XF4), kot npr.: Mapestone PFS 2 ali enakovredno</t>
  </si>
  <si>
    <t>Obračun po m2 izvedenega tlaka</t>
  </si>
  <si>
    <t>Dobava in polaganje tlaka iz kamnitih plošč deb.4,0cm, kompletno z vsem potrebnim delom in materialom, v izvedbi:</t>
  </si>
  <si>
    <t xml:space="preserve"> -dobava in polaganje kamnitih plošč kot obstoječe (material in dimenzije)  debelina plošč 4,0cm, fugirano </t>
  </si>
  <si>
    <t xml:space="preserve"> - lepilna malta debeline 6,0cm: polimeriziran beton (zemeljsko vlažna konsistenca), zmrzlinsko obstojen,dobavljen kot sistemska in namenska suha mešanica z dodajanjem vode, razred izpostavljenosti XF3 in XF4, tlačna trdnost
razreda C50/60, npr.: Mapestone TFB 60 ali enakovredno. Polimeriziran beton se vgradi še na svež sloj zaščite proti siganju</t>
  </si>
  <si>
    <t xml:space="preserve"> - lepilna malta debeline 4,0cm: polimeriziran beton (zemeljsko vlažna konsistenca), zmrzlinsko obstojen,dobavljen kot sistemska in namenska suha mešanica z dodajanjem vode, razred izpostavljenosti XF3 in XF4, tlačna trdnost
razreda C50/60, npr.: Mapestone TFB 60 ali enakovredno. Polimeriziran beton se vgradi še na svež sloj zaščite proti siganju</t>
  </si>
  <si>
    <t>Izdelava dvokomponentnega hidroizolacijskega premaza na bazi cementnih veziv, sintetičnih polim. in posebnih dodatkov, kot  npr.: Aquafin-2K/M ali enakovredno</t>
  </si>
  <si>
    <t>Dobava in polaganje tlaka v območju A , izdelano kot finalni  na mestu liti betonski štokani tlak  debeline 20cm, kompletno z vsem potrebnim delom in materialom, v izvedbi:</t>
  </si>
  <si>
    <t xml:space="preserve"> -betonski tlak iz betona C 30/37, pesek po izboru projektanta, siv cement, armatura 15kg/m2, potrebni robni opaž, izdelava diletacij z rezanjem in kitanjem, finalna obdelava fino štokanje</t>
  </si>
  <si>
    <t>tlak v območju B in D</t>
  </si>
  <si>
    <t xml:space="preserve"> -betonski estrih C25/30, debelina min. 7,9 cm – max. 10,9 cm,  količina cementa 300 kg/m³; cement CEM II/A 42,5; prani agregat granulacije Dmax 8 mm; dodatek proti krčenju Ha-Be SRA 100 v količini 2%/dc; dodatek mikroarmatura Knopp CONTOPP Fibercompound Duremit v količini 1%/dc </t>
  </si>
  <si>
    <t xml:space="preserve"> -betonski estrih C25/30, debelina min. 4,4cm – max. 7,4cm,  količina cementa 300 kg/m³; cement CEM II/A 42,5; prani agregat granulacije Dmax 8 mm; dodatek proti krčenju Ha-Be SRA 100 v količini 2%/dc; dodatek mikroarmatura Knopp CONTOPP Fibercompound Duremit v količini 1%/dc</t>
  </si>
  <si>
    <t>Odstranitev izolacije XPS debeline  5,0cm ter bitumenske dvoslojne hidroizolacije položene na izolacija - območje A</t>
  </si>
  <si>
    <t>Območje C , podložni beton debeline 9cm</t>
  </si>
  <si>
    <t>Odstranitev izolacije XPS debeline  5,0cm  - območje C</t>
  </si>
  <si>
    <t>8.</t>
  </si>
  <si>
    <t>9.</t>
  </si>
  <si>
    <t>10.</t>
  </si>
  <si>
    <t>11.</t>
  </si>
  <si>
    <t>12.</t>
  </si>
  <si>
    <t>13.</t>
  </si>
  <si>
    <t>14.</t>
  </si>
  <si>
    <t>15.</t>
  </si>
  <si>
    <t>Odstranitev sloja polimer-bitumenske hidroizolacije debeline 1,0cm, do čiste podlage, izolacijo je potrebno popolnoma odstraniti. Čiščenje se izvaja mehansko ter z vodo pod pritiskom.Vključno z odvozom materiala v trajno deponijo.</t>
  </si>
  <si>
    <t>Tlačna trdnost reparaturne malte mora biti minimalno 20 MPa.
Zaradi štokane in sprane površinske strukture obstoječega betona je treba tudi
reparaturno malto obdelati s spiranjem ali ščetkanjem v fazi začetnega vezanja. Končna
tekstura mora biti vizualno usklajena z obstoječimi površinami.</t>
  </si>
  <si>
    <t>Najem šotora za potrebe zaščite ob izvajanju del, vključno dostava, vzdrževanje, prestavitve, odstranitev. Obračun po m2 dejansko potrebnega prekritja površin izvajanja del. Ocena</t>
  </si>
  <si>
    <t>rušenje tlaka iz granitnih kock 5x5x5cm, s sprotnim čiščenjem ter odvozom v gradbiščno deponijo za kasnejšo ponovno uporabo</t>
  </si>
  <si>
    <t>Zamenjava dotrajanih kovinskih zaključkov iz kortena, ki so vgrajeni v tlaku kot podlaga za
hidroizolacijske sloje. 
Sanacija predvideva odstranitev obstoječega profila iz Cortena ter izdelava, dobava in montaža novega elementa iz nerjavnega INOX jekla mat obdelave (peskano).  Profil debeline 5mm, razvite širine do 300mm. Pritrdilni matreial RF.</t>
  </si>
  <si>
    <t xml:space="preserve"> -reprofiliranje razpok z mikroarmirano reperaturno malto, v debelini 5-10mm</t>
  </si>
  <si>
    <t>Obračun po m2 dejanskega obsega izvedbe, osnova glej načrt poškodb stropa</t>
  </si>
  <si>
    <t xml:space="preserve">Za pripravo vzorcev se uporabi portland cement, ki bo barvno najbolj podoben barvi
cementa v obstoječem betonu.
Obvezno se v tako pripravljeno reparaturno malto doda dodatek za ekspanzijo (npr.:
Ekspanditor TKK Srpenica v količini min 5 % na težo cementa ali enkovredno) Z uporabo
dodatka se bo krčenje malte zmanjšalo, s čimer bodo preprečena morebitna odstopanja
na stikih z obstoječim betonom. Vzorci reparaturne malte naj se pripravijo v obliki prizmic velikosti 4x4x16 cm - minimalno 5 vzorcev!. Po minimalno 14 dneh se vzorci primerjajo z obstoječim betonom   (barva in tekstura ). Izbere se vzorec, ki bo v največji meri podoben obstoječemu betonu.
Sestava malte na izbranem vzorcu se v naslednji fazi še eventuelno dodatno prilagodi z
manjšimi korekcijami granulometrijske sestave agregata in barve. Za prilagoditev barve se
lahko doda dodatek mineralnega barvila (barve Bayer v obliki prahu).
Sestavo reparaturne malte določi restavrator.
</t>
  </si>
  <si>
    <t xml:space="preserve">*a. izvedba utora širine ca 1,2 cm in globine 1,5 cm z rezkalcem za kamen (uporaba kotnih
brusilk ni dovoljena) v liniji razpoke
b. vgradnja injekcijskih nastavkov do razpoke pod izvedenim utorom v razdalji cca. 35 cm vzdolž razpoke
c. odprašitev utora
d. vgradnja reparaturne malte v izrezkani utor. Za določitev sestave reparaturne malte, ki se
bo uporabila za reparacijo razpok, kot tudi za reparacijo lokalnih poškodb (okruškov) in za
reparacijo zaščitnih plasti betona na mestih korodirane armature, se pred izvedbo sanacije
izvedejo preskusi sestave reparaturne malte.
V ta namen se predhodno oceni:
̶ vrsta uporabljenega agregata,
̶ granulometrijska sestava agregata ( maksimalno zrno agregata ),
̶ vsebnost cementa v betonu.
</t>
  </si>
  <si>
    <t>e. injektiranje razpoke se izvede z nizkoviskozno epoksidno injektirno smolo kot npr.: Mapei Epojet ali enakovredno, preko predhodno vgrajenih injekcijskih nastavkov (pakerjev),
V primeru vlažnih razpok se injektiranje izvede s poliuretansko injektirno smolo, ki
nabreka v kontaktu z vodo kot npr.: Mapei Foamjet ali enakovredno.
f. sledi odstranitev injekcijskih nastavkov po utrditvi reparaturne malte in izvedba reparacije
na točkovnih mestih, na katerih so bili vgrajeni injekcijski nastavki,
g. restavratorsko retuširanje sanirane razpoke</t>
  </si>
  <si>
    <t xml:space="preserve"> -odstranitev zaščitnih plasti betona nad korodirano armaturo z lahkimi odkopnimi kladivi</t>
  </si>
  <si>
    <t xml:space="preserve"> -mehansko čiščenje korodirane armature s kovinskimi ščetkami do stopnje čistosti SA 2½.  V primeru, da se armatura nahaja na ali tik pod površino se ta del armature odreže do globine min. 1 cm</t>
  </si>
  <si>
    <t xml:space="preserve"> -antikrozijska zaščita armature:  dvoslojni nanos polimeriziranega cementnega zaščitnega premaza kot npr.: Mapei
Mapefer ali enakovredno</t>
  </si>
  <si>
    <t>Obračun po m1 izvedene sanacije razpoke</t>
  </si>
  <si>
    <t>Izvedba sanacije razpok v AB plošči, razpoke širine več kot 0,3mm, z vsem potrebnim delom in materialom. Delo se izvaja kot restavratorsko del, izvedno  po navodilih:</t>
  </si>
  <si>
    <r>
      <t xml:space="preserve">Odstranitev obstoječe podlage tlaka </t>
    </r>
    <r>
      <rPr>
        <i/>
        <sz val="10"/>
        <rFont val="Arial CE"/>
        <charset val="238"/>
      </rPr>
      <t xml:space="preserve"> (odstranitev same obloge tal v ločeni posatvki!),</t>
    </r>
    <r>
      <rPr>
        <sz val="10"/>
        <rFont val="Arial CE"/>
        <charset val="238"/>
      </rPr>
      <t xml:space="preserve"> cementna malta različnih debelin, z odvozom v trajno deponijo oz. predelavo. </t>
    </r>
  </si>
  <si>
    <t>kanaleta 2, kamniti pokrov, širine cca 30cm, dolžine 400cm. Izdelava, dobava in montaža novih pokrovov namesto obstoječih poškodovanih, upoštevati 3 kos novih elementov dolžine 50cm.
Dobava in vgradnja novega odtočnika - prirobnica in odtočna cev morajo biti
izdelani iz nerjavečega jekla, varjen spoj med prirobnico in odtočno cevjo mora biti vodotesen, odtočnik mora biti dobro pritrjen na podlago. Površina prirobnice, kjer se zaključi
hidroizolacija mora biti nahrapavljena z brušenjem ter razmaščena</t>
  </si>
  <si>
    <t xml:space="preserve">Obračun po kg dejansko uporabljenega materiala. Ocenjeno je upoštevano , da bo potrebno sanirati cca 200m2  površine v povprečni debelini do 5mm. </t>
  </si>
  <si>
    <t xml:space="preserve"> -polaganje granitnih kock v vzorcu po projektu, kocke  dimenzije cca. 5/5/5 cm, uporabijo se obstoječe granitne  z lepljenjem na zemeljsko vlažen lepilni beton visoke trdnosti. Vključno dostava iz začasne deponije</t>
  </si>
  <si>
    <t>Dobava manjkajočih granitnih kock 5x5x5cm v primeru potrebe - se ugotovi ob izvanaju del. Količina je ocenjena</t>
  </si>
  <si>
    <t xml:space="preserve">2a. </t>
  </si>
  <si>
    <t>Projektantski nadzor izvedbe: s strani tehnologov sanacije, arhitekta in statika</t>
  </si>
  <si>
    <r>
      <t xml:space="preserve">Polaganje tlaka iz granitnih kock 6x6x6cm, kompletno z vsem potrebnim delom in materialom, v izvedbi:
</t>
    </r>
    <r>
      <rPr>
        <i/>
        <sz val="10"/>
        <rFont val="Arial"/>
        <family val="2"/>
        <charset val="238"/>
      </rPr>
      <t>*Tlaki iz granitnih kock morajo biti položeni s padcem 1,5% proti sredini rampe in NE tako kot obstoječe proti robu rampe!</t>
    </r>
  </si>
  <si>
    <t>D.</t>
  </si>
  <si>
    <t>POPIS MATERIALA</t>
  </si>
  <si>
    <t>ELEKTROINŠTALACIJSKA DELA</t>
  </si>
  <si>
    <t xml:space="preserve">Splošna določila:
</t>
  </si>
  <si>
    <t>IZDELAVO PONUDB IN IZVEDBO PROJEKTA JE POTREBNO IZDELATI SKLADNO Z NAČRTOM. NAČRT JE POTREBNO UPOŠTEVATI V CELOTI (RISBE, OPISI IN POPISI).
VSI KABLI MORAJO IMETI ODZIV NA OGENJ SKLADEN S - Ccas1d2a1, 
V ZAŠČITENEM DELU EVAKUACIJSKE POTI PA SKLADEN S - B2cas1d1a1.
TEKOM IZVEDBE MORA IZVAJALEC V PZI NAČRTE VRISATI VSE SPREMEMBE NASTALE TEKOM IZVAJANJA!
V CENO JE VKLJUČENO DELO, DOBAVA, MONTAŽA TER DROBNI IN VEZNI MATERIAL.
Enota cene mora vsebovati:
vsa potrebna pripravljalna dela, vsa potrebna merjenja na objektu, vse potrebne transporte do mesta vgrajevanja, skladiščenje materiala na gradbišču, atestiranje materialov in dokazovanje kvalitete z izjavami o lastnostih, atestiranje materialov in dokazovanje kvalitete z atesti, vso potrebno delo za dokončanje izdelka, vsa potrebna pomožna sredstva na objektu kot so lestve, delovni odri ..., usklajevanje.</t>
  </si>
  <si>
    <t>skupaj</t>
  </si>
  <si>
    <t>I.</t>
  </si>
  <si>
    <t>EL. INŠTALACIJE</t>
  </si>
  <si>
    <t>EUR</t>
  </si>
  <si>
    <t>II.</t>
  </si>
  <si>
    <t>III.</t>
  </si>
  <si>
    <t>IZDELAVA NAČRTA PID</t>
  </si>
  <si>
    <t>IV.</t>
  </si>
  <si>
    <t>MERITVE Z IZDELAVO POROČILA</t>
  </si>
  <si>
    <t>V.</t>
  </si>
  <si>
    <t>TRANSPORTNI STROŠKI</t>
  </si>
  <si>
    <t>VI.</t>
  </si>
  <si>
    <t>NEPREDVIDENA DELA (10%), KI SE LAHKO POJAVIJO MED GRADNJO, POTRJENA S STRANI NADZORA ALI INVESTITORJA - OBRAČUN PO DEJANSKIH STROŠKIH</t>
  </si>
  <si>
    <t>SKUPAJ VREDNOST DEL (brez DDV):</t>
  </si>
  <si>
    <t>El. inštalacije</t>
  </si>
  <si>
    <t>Kabel položen na kabelski polici oz. kabel uvlečen v zaščitne cevi, položene v tleh (tlaku) oziroma kabel, položen v NIK kanale oziroma uvlečen v PN cevi, položene nad ometom:</t>
  </si>
  <si>
    <r>
      <t>- H07RN-F 3x2,5 mm</t>
    </r>
    <r>
      <rPr>
        <vertAlign val="superscript"/>
        <sz val="10"/>
        <rFont val="Arial Narrow"/>
        <family val="2"/>
        <charset val="238"/>
      </rPr>
      <t>2</t>
    </r>
  </si>
  <si>
    <t>m</t>
  </si>
  <si>
    <r>
      <t>- H07RN-F 3x4 mm</t>
    </r>
    <r>
      <rPr>
        <vertAlign val="superscript"/>
        <sz val="10"/>
        <rFont val="Arial Narrow"/>
        <family val="2"/>
        <charset val="238"/>
      </rPr>
      <t>2</t>
    </r>
  </si>
  <si>
    <r>
      <t>- N2XY-J 5x6 mm</t>
    </r>
    <r>
      <rPr>
        <vertAlign val="superscript"/>
        <sz val="10"/>
        <rFont val="Arial Narrow"/>
        <family val="2"/>
        <charset val="238"/>
      </rPr>
      <t>2</t>
    </r>
  </si>
  <si>
    <r>
      <t>- N2XY-J 4x35 mm</t>
    </r>
    <r>
      <rPr>
        <vertAlign val="superscript"/>
        <sz val="10"/>
        <rFont val="Arial Narrow"/>
        <family val="2"/>
        <charset val="238"/>
      </rPr>
      <t>2</t>
    </r>
  </si>
  <si>
    <r>
      <t>- NYY-J 4x35 mm</t>
    </r>
    <r>
      <rPr>
        <vertAlign val="superscript"/>
        <sz val="10"/>
        <rFont val="Arial Narrow"/>
        <family val="2"/>
        <charset val="238"/>
      </rPr>
      <t xml:space="preserve">2 </t>
    </r>
    <r>
      <rPr>
        <sz val="10"/>
        <rFont val="Arial Narrow"/>
        <family val="2"/>
        <charset val="238"/>
      </rPr>
      <t>- tip kabla uskladiti z obstoječim</t>
    </r>
  </si>
  <si>
    <r>
      <t>- LIYCY 5x0,75 mm</t>
    </r>
    <r>
      <rPr>
        <vertAlign val="superscript"/>
        <sz val="10"/>
        <rFont val="Arial Narrow"/>
        <family val="2"/>
        <charset val="238"/>
      </rPr>
      <t>2</t>
    </r>
  </si>
  <si>
    <t>Vodnik za izenačevanje potencialov:</t>
  </si>
  <si>
    <r>
      <t>- H07Z1-K 16 mm</t>
    </r>
    <r>
      <rPr>
        <vertAlign val="superscript"/>
        <sz val="10"/>
        <rFont val="Arial Narrow"/>
        <family val="2"/>
        <charset val="238"/>
      </rPr>
      <t>2</t>
    </r>
  </si>
  <si>
    <r>
      <t>- H07Z1-K 25 mm</t>
    </r>
    <r>
      <rPr>
        <vertAlign val="superscript"/>
        <sz val="10"/>
        <rFont val="Arial Narrow"/>
        <family val="2"/>
        <charset val="238"/>
      </rPr>
      <t>2</t>
    </r>
  </si>
  <si>
    <t xml:space="preserve">Inštalacijska zaščitna PVC cev, dim.: </t>
  </si>
  <si>
    <t>- ø16 mm</t>
  </si>
  <si>
    <t>- ø26 mm</t>
  </si>
  <si>
    <t>- ø75 mm</t>
  </si>
  <si>
    <t>Nadometni inštalacijski kanal NIK, različnih dimenzij in barv</t>
  </si>
  <si>
    <t>Nadometna inštalacijska PN cev, različnih dimenzij</t>
  </si>
  <si>
    <t>Kabelska polica z obešalnim in pritrdilnim priborom ter s spojnimi in veznimi elementi, perforirana pocinkana pločevina, dim.: PK100</t>
  </si>
  <si>
    <r>
      <t>Atestirana grelna inštalacija za taljenje snega in ledu, s pritrdilnim priborom, kot Egro GD 500W/m</t>
    </r>
    <r>
      <rPr>
        <vertAlign val="superscript"/>
        <sz val="10"/>
        <rFont val="Arial Narrow"/>
        <family val="2"/>
        <charset val="238"/>
      </rPr>
      <t>2</t>
    </r>
  </si>
  <si>
    <r>
      <t>m</t>
    </r>
    <r>
      <rPr>
        <vertAlign val="superscript"/>
        <sz val="10"/>
        <rFont val="Arial Narrow"/>
        <family val="2"/>
        <charset val="238"/>
      </rPr>
      <t>2</t>
    </r>
  </si>
  <si>
    <t>Priključni vodotesni raychem spoj</t>
  </si>
  <si>
    <t>RAZDELILNIK R-TG-DVORIŠČE
Kovinska, nadometne izvedbe, dim.: 500x800x150mm (po detajlu), bele barve, v zaščiti IP55, s ključavnico in vgrajeno opremo:</t>
  </si>
  <si>
    <t>- Glavno stikalo, 125A, 3.p., za vgradnjo na DIN letev</t>
  </si>
  <si>
    <t>- Zaščitno stikalo na diferenčni tok RCD, 125/0,03A, 4.p., tip A</t>
  </si>
  <si>
    <t>- Inštalacijski odklopnik:</t>
  </si>
  <si>
    <t>B/6A, 1.p.</t>
  </si>
  <si>
    <t>C/16A, 1.p.</t>
  </si>
  <si>
    <t>C/20A, 1.p.</t>
  </si>
  <si>
    <t>- Zelena lučka, za montažo v vrata omare, 230V</t>
  </si>
  <si>
    <t>- Prenapetostna zaščita razreda II, kot Hermi, 
tip: PZH R2 275/50/3+0</t>
  </si>
  <si>
    <t>- Preklopno stikalo 1-0-2, 10A, 1.p., za vgradnjo na DIN letev</t>
  </si>
  <si>
    <t>- Elektronski sklop za samodejno delovanje grelnih kablov na zunanjih talnih površinah, za vgradnjo na DIN letev, Egro Zorman, tip: EMT, s talnima tipaloma temperature in vlage</t>
  </si>
  <si>
    <t>- Elektronski termostat, Egro Zorman, tip: ETV, za vgradnjo na DIN na letev, s talnim tipalom temperature</t>
  </si>
  <si>
    <t>- Inštalacijski kontaktor, Schrack, 230V, tip: R40-40</t>
  </si>
  <si>
    <t>- Priklop z izdelavo kabelske glave in kabelskimi čevlji ter ožičenje omare</t>
  </si>
  <si>
    <t>KOMPLET:</t>
  </si>
  <si>
    <t>OBSTOJEČI RAZDELILNIK R-ABCM</t>
  </si>
  <si>
    <t>- Demontaža obstoječih krmilnih in napajalnih elementov talnega gretja</t>
  </si>
  <si>
    <t>OBSTOJEČI RAZDELILNIK SB-ZG.LAPIDARIJ</t>
  </si>
  <si>
    <t>- Demontaža obstoječega glavnega stikala</t>
  </si>
  <si>
    <t xml:space="preserve">- Dograditev glavnega stikala, kot MC2, 200A, 3.p. </t>
  </si>
  <si>
    <t>- Dograditev varovalčnega ločilnika, kot Legrand, tip: SP58 fuse carrier, 22x58, do 125A, 3.p.:</t>
  </si>
  <si>
    <t xml:space="preserve"> z vložki, 3x35A</t>
  </si>
  <si>
    <t xml:space="preserve"> z vložki, 3x100A</t>
  </si>
  <si>
    <t>- Priklop z izdelavo kabelske glave in kabelskimi čevlji</t>
  </si>
  <si>
    <t>OBSTOJEČI RAZDELILNIK RM5.2</t>
  </si>
  <si>
    <t>- Zamenjava vložkov v obstoječem varovalčnem ločilniku iz 3x63A v 3x 160A</t>
  </si>
  <si>
    <t>VTIČNO GNEZDO - VG-DVORIŠČE,
v nadometni omarici, kot SE, tip: 13180, v zaščiti IP65, komplet s pomožnim priborom za vtična gnezda, s slepimi ploščami in ploščami za vtičnice, uvodnicami in z vgrajeno opremo:</t>
  </si>
  <si>
    <t>- Glavno stikalo, 40A, 3.p.</t>
  </si>
  <si>
    <t>C/32A, 3.p.</t>
  </si>
  <si>
    <t>- Vtičnica Schuko - 16A/230V</t>
  </si>
  <si>
    <t>- Vtičnica IEC 309 - 32A/400V</t>
  </si>
  <si>
    <t>- Priklop in ožičenje omare</t>
  </si>
  <si>
    <t>Demontaža neaktivnih električnih inštalacij obstoječega talnega gretja, z blindiranjem obstoječih inštalacij ter odvozom na deponijo (obvezna predložitev certifikata o odvozu in sortiranju odpadkov)</t>
  </si>
  <si>
    <t>Požarno tesnjenje inštalacij skozi požarne sektorje s požarno odporno maso</t>
  </si>
  <si>
    <t>EL. INŠTALACIJE SKUPAJ:</t>
  </si>
  <si>
    <t>Gradbena dela</t>
  </si>
  <si>
    <t>Predelava dela Cortena v prekritje za omarice, z vrati z tečaji - USKLADITI Z ARHITEKTOM!</t>
  </si>
  <si>
    <t>Izvedba izvrtine, dim. Ø16 mm, z zametavanjem preboja (z obeh strani), s fino podaljšano malto</t>
  </si>
  <si>
    <t>Ročno dolbljenje utora v zidu za vgradnjo VG-DVORIŠČE, transport ruševin na gradbiščno deponijo, nakladanje na kamion ter odvoz na trajno deponijo s plačilom takse</t>
  </si>
  <si>
    <t>Obdelava utora za vgradnjo VG-DVORIŠČE</t>
  </si>
  <si>
    <t>Izvedba preboja, dim. 10x10 cm, z zametavanjem preboja (z obeh strani), z grobo in fino podaljšano malto</t>
  </si>
  <si>
    <t>Odpiranje in zapiranje mavčnega stropa v hodniku, za izvedbo prehoda za traso novega dovodenga kabla</t>
  </si>
  <si>
    <t>Struganje, kitanje in brušenje mavčnega stropa</t>
  </si>
  <si>
    <t>Sprotno in končno čiščenje talnih površin po rušitvenih in zidarskih delih</t>
  </si>
  <si>
    <t>GRADBENA DELA SKUPAJ:</t>
  </si>
  <si>
    <t>EL. INŠTALACIJSKA DELA</t>
  </si>
  <si>
    <t xml:space="preserve"> 11.junij 2025</t>
  </si>
  <si>
    <t>Izvedba sanacije večjih poškodb AB konstrukcije, v kompletni izvedbi:
 -čiščenje površine območja poškodb betona  z nizkotlačnim čiščenjem, določenim po preizkusu (preizkušen medij za čiščenje betonskih površin npr.: kamena moka, fine ibix estra, ipd., ki ne sem povzročati erudiranosti površine); po potrditvi vzorca in postopka čiščenja s strani pooblaščenega konservatorja</t>
  </si>
  <si>
    <t>horizontalna diletacija plošče, na meji med območje A in B ter v območju D:</t>
  </si>
  <si>
    <t xml:space="preserve"> -Sanacija dovoznih poti in ploščadi nad lapidarijem , območje A, B, C in D</t>
  </si>
  <si>
    <t xml:space="preserve"> -dobava in polaganje kamnitih   plošč s taktilnimi elemnti za slepe, fugirano </t>
  </si>
  <si>
    <t>Izdelava hidroizolacije horizontalnih površin po sistemu mostovne dvokomponentne hidroizolacije na bazi bitumensko-lateksne zmesi, katero se v svežem stanju prekrije s sistemskimi zaščitnimi ploščami. Gre za visokozmogljiv, hitro
strjujoč hidroizolacijski sistem, primeren za mostove, viadukte, ploščadi in druge infrastrukturne objekte z visokimi zahtevami po mehanski odpornosti, zanesljivosti, elastičnosti in življenjski dobi. Vgradnja poteka ročno z ravnalom. Izvedba na ustrezno pripravljeno podlago po navodilih proizvajalca sistema. Vertikalne zaključke se izvaja z dvokomponentno hidroizolacijo na kemijski osnovi MMA (metil metakrilat), vgrajeno dvoslojno z vmesnim sistemskim nosilcem na ustrezno pripravljeno površino z upoštevanjem predpisanih prednamazov</t>
  </si>
  <si>
    <t>Za izvedbo hidrozaščite horizontalnih površin je predvidena izvedba po tehnologiji  GCP Servidek/Servipak 3 mm ali enakovredno. Izvedba vertikalnih zaključkov po sistemu Wecryl R 230 THIX. Izvedba po postopku:</t>
  </si>
  <si>
    <t xml:space="preserve"> -nanos sistemskega temeljnega prednamaza na vseh vertikalnih zaključkih, kjer je predvidena hidroizolacija tipa Wecryl R 230 THIX. Za betone je predviden prednamaz tipa Wecryl primer 298 oziroma Wecryl primer 176 (poraba 0,4 kg/m²), za kovino je predviden prednamaz tipa Primer WMP 174 S (poraba 0,1 kg/m²). Prednamaz omogoča optimalno adhezijo hidroizolacije s podlago. Nanašanje prednamaza se vrši s pleskarskim valjčkom.</t>
  </si>
  <si>
    <t xml:space="preserve"> - nanos hidroizolacije na vertikalnih zaključkih kot npr.: WestWood Wecryl R 230 THIX ali enakovredno. Vgradnja ročno s pomočjo valjčka oziroma ploskega čopiča v dvoslojni aplikaciji z vmesnim sistemskim nosilcem. Poraba obeh slojev hidroizolacije cca. 2,5 kg/m² (odvisno od poroznosti betona). Hidroizolacija se nanaša tudi na horizontalno površino v pasu min. 15 cm za zagotovitev preklopa s horizontalno hidroizolacijo.
 - nanos horizontalne hidroizolacije kot npr. GCP Servidek/Servipak
Mešanje prvega hidroizolacijskega sloja Servidek se izvaja ročno (ne strojno). Komponento A in B mešamo s pomočjo lesene palice tako, da dobimo zmes enotne barve brez svetlih sledi. Čas mešanja je približno 2 minuti, odprti čas zmesi pri 10°C je cca. 30 minut. Pri mešanju obeh komponent je potrebno slediti navodilom proizvajalca sistema.
Nanos spodnjega sloja Servidek se izvaja z razlitjem na površino velikosti od 8 m² do 12 m² (odvisno od gladkosti podlage in temperature) in razporejanjem mase s pomočjo kovinskega ravnala. Nominalna debelina nanosa je 1,8 mm. Servipak plošče se položijo takoj v svežo maso Servidek na tak način, da se med ploščami in maso ne ujame zračni sloj. Stik Servipak plošč in Servidek mase mora biti popoln. 
Preklopi na obstoječe hidroizolacije (kjer se posega s sanacijo) morajo biti
široki minimalno 15 cm. Preklop med dvemi fazami nanašanja hidroizolacije je minimalno 5 cm. Med nanašanjem hidroizolacije je potrebno zaščititi vse betonske dele konstrukcije, ki so vidne (zaščito je potrebno upoštevati v ceni).</t>
  </si>
  <si>
    <r>
      <t>Priprava podlage za izvedbo hidroizolacije:
a. Čiščenje površine od ostankov obstoječe hidroizolacije, pranje z vodo pod pritiskom</t>
    </r>
    <r>
      <rPr>
        <sz val="10"/>
        <rFont val="Arial"/>
        <family val="2"/>
        <charset val="238"/>
      </rPr>
      <t xml:space="preserve">
b. Odstranjevanje vseh vertikalnih zaključkov obstoječe hidroizolacije z mehanskim
postopkom in pranjem površine z visokim tlakom</t>
    </r>
  </si>
  <si>
    <r>
      <rPr>
        <u/>
        <sz val="10"/>
        <rFont val="Arial CE"/>
        <charset val="238"/>
      </rPr>
      <t>Horizontalne površine</t>
    </r>
    <r>
      <rPr>
        <sz val="10"/>
        <rFont val="Arial CE"/>
        <charset val="238"/>
      </rPr>
      <t xml:space="preserve">
</t>
    </r>
    <r>
      <rPr>
        <i/>
        <sz val="10"/>
        <rFont val="Arial CE"/>
        <charset val="238"/>
      </rPr>
      <t xml:space="preserve">Vse horizontalne površine se dobro očistijo, ostanke obstoječe bitumenske hidroizolacije je potrebno popolnoma odstraniti (upoštevano ločeno). </t>
    </r>
    <r>
      <rPr>
        <sz val="10"/>
        <rFont val="Arial CE"/>
        <charset val="238"/>
      </rPr>
      <t xml:space="preserve">
površina mora biti čista. Odstraniti je
potrebno vse nevezane ali slabše pritrjene plasti. 
</t>
    </r>
    <r>
      <rPr>
        <i/>
        <sz val="10"/>
        <rFont val="Arial CE"/>
        <charset val="238"/>
      </rPr>
      <t>Upoštevano ločeno: Luknje se zapolnijo z reparaturno cementno malto
visoke trdnosti, večje razpoke (&gt; 0,3 mm) se zapolnejo s postopkom injektiranja.</t>
    </r>
  </si>
  <si>
    <t>Dobava in polaganje tlaka v območju A, izdelano  iz plošč iz naravnega kamna tonalit sivi, brez belih lis, zrezkan reliefno kot taktilna označba, pas širine 30cm, dolžine 60cm,  plošč s taktilnimi elementi za slepe,  deb.5,0cm, kompletno z vsem potrebnim delom in materialom, v izvedbi: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</si>
</sst>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SIT&quot;;\-#,##0.00\ &quot;SIT&quot;"/>
    <numFmt numFmtId="165" formatCode="&quot;$&quot;#,##0.00_);[Red]\(&quot;$&quot;#,##0.00\)"/>
    <numFmt numFmtId="166" formatCode="#,##0.00\ [$€-40B]"/>
    <numFmt numFmtId="167" formatCode="#,##0.00\ &quot;€&quot;"/>
    <numFmt numFmtId="168" formatCode="#,##0.0"/>
  </numFmts>
  <fonts count="55">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1"/>
      <name val="Arial CE"/>
      <family val="2"/>
      <charset val="238"/>
    </font>
    <font>
      <b/>
      <sz val="18"/>
      <name val="Arial CE"/>
      <family val="2"/>
      <charset val="238"/>
    </font>
    <font>
      <sz val="10"/>
      <name val="Arial CE"/>
      <charset val="238"/>
    </font>
    <font>
      <b/>
      <sz val="10"/>
      <color indexed="10"/>
      <name val="Arial CE"/>
      <family val="2"/>
      <charset val="238"/>
    </font>
    <font>
      <b/>
      <sz val="10"/>
      <name val="Arial"/>
      <family val="2"/>
      <charset val="238"/>
    </font>
    <font>
      <sz val="10"/>
      <name val="Arial"/>
      <family val="2"/>
      <charset val="238"/>
    </font>
    <font>
      <u/>
      <sz val="10"/>
      <name val="Arial CE"/>
      <family val="2"/>
      <charset val="238"/>
    </font>
    <font>
      <b/>
      <u/>
      <sz val="10"/>
      <name val="Arial CE"/>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font>
    <font>
      <sz val="11"/>
      <name val="Arial"/>
      <family val="2"/>
      <charset val="238"/>
    </font>
    <font>
      <b/>
      <sz val="11"/>
      <name val="Arial"/>
      <family val="2"/>
      <charset val="238"/>
    </font>
    <font>
      <b/>
      <sz val="11"/>
      <color indexed="10"/>
      <name val="Arial"/>
      <family val="2"/>
      <charset val="238"/>
    </font>
    <font>
      <sz val="11"/>
      <name val="Arial CE"/>
      <family val="2"/>
      <charset val="238"/>
    </font>
    <font>
      <sz val="11"/>
      <name val="Arial CE"/>
      <charset val="238"/>
    </font>
    <font>
      <b/>
      <sz val="11"/>
      <color indexed="10"/>
      <name val="Arial CE"/>
      <family val="2"/>
      <charset val="238"/>
    </font>
    <font>
      <sz val="8"/>
      <name val="Arial CE"/>
      <family val="2"/>
      <charset val="238"/>
    </font>
    <font>
      <sz val="10"/>
      <name val="MS Sans Serif"/>
      <family val="2"/>
    </font>
    <font>
      <sz val="9"/>
      <name val="Futura Prins"/>
    </font>
    <font>
      <sz val="9"/>
      <name val="Futura Prins"/>
      <charset val="238"/>
    </font>
    <font>
      <sz val="11"/>
      <name val="Futura Prins"/>
    </font>
    <font>
      <u/>
      <sz val="10"/>
      <color indexed="12"/>
      <name val="MS Sans Serif"/>
      <family val="2"/>
    </font>
    <font>
      <b/>
      <sz val="12"/>
      <name val="Arial CE"/>
      <charset val="238"/>
    </font>
    <font>
      <sz val="11"/>
      <color theme="1"/>
      <name val="Calibri"/>
      <family val="2"/>
      <charset val="238"/>
      <scheme val="minor"/>
    </font>
    <font>
      <u/>
      <sz val="10"/>
      <name val="Arial CE"/>
      <charset val="238"/>
    </font>
    <font>
      <i/>
      <sz val="10"/>
      <name val="Arial CE"/>
      <charset val="238"/>
    </font>
    <font>
      <i/>
      <u/>
      <sz val="10"/>
      <name val="Arial CE"/>
      <charset val="238"/>
    </font>
    <font>
      <sz val="10"/>
      <color rgb="FFFF0000"/>
      <name val="Arial CE"/>
      <charset val="238"/>
    </font>
    <font>
      <i/>
      <sz val="10"/>
      <name val="Arial"/>
      <family val="2"/>
      <charset val="238"/>
    </font>
    <font>
      <b/>
      <sz val="10"/>
      <name val="Arial Narrow"/>
      <family val="2"/>
      <charset val="238"/>
    </font>
    <font>
      <sz val="10"/>
      <name val="Arial Narrow"/>
      <family val="2"/>
      <charset val="238"/>
    </font>
    <font>
      <b/>
      <sz val="14"/>
      <name val="Arial Narrow"/>
      <family val="2"/>
      <charset val="238"/>
    </font>
    <font>
      <b/>
      <sz val="10"/>
      <name val="Arial CE"/>
      <charset val="238"/>
    </font>
    <font>
      <b/>
      <sz val="11"/>
      <name val="Arial Narrow"/>
      <family val="2"/>
      <charset val="238"/>
    </font>
    <font>
      <b/>
      <sz val="9"/>
      <name val="Arial Narrow"/>
      <family val="2"/>
      <charset val="238"/>
    </font>
    <font>
      <b/>
      <sz val="10"/>
      <color rgb="FFFF0000"/>
      <name val="Arial Narrow"/>
      <family val="2"/>
      <charset val="238"/>
    </font>
    <font>
      <b/>
      <sz val="10"/>
      <color indexed="10"/>
      <name val="Arial Narrow"/>
      <family val="2"/>
      <charset val="238"/>
    </font>
    <font>
      <vertAlign val="superscript"/>
      <sz val="10"/>
      <name val="Arial Narrow"/>
      <family val="2"/>
      <charset val="238"/>
    </font>
    <font>
      <sz val="8"/>
      <name val="Arial Narrow"/>
      <family val="2"/>
      <charset val="238"/>
    </font>
    <font>
      <sz val="10"/>
      <color indexed="10"/>
      <name val="Arial Narrow"/>
      <family val="2"/>
      <charset val="238"/>
    </font>
    <font>
      <b/>
      <sz val="11"/>
      <color rgb="FFFF0000"/>
      <name val="Arial"/>
      <family val="2"/>
      <charset val="238"/>
    </font>
    <font>
      <sz val="10"/>
      <color rgb="FFFF0000"/>
      <name val="Arial Narrow"/>
      <family val="2"/>
      <charset val="238"/>
    </font>
    <font>
      <sz val="9"/>
      <color rgb="FFFF0000"/>
      <name val="Arial CE"/>
      <charset val="238"/>
    </font>
    <font>
      <sz val="9"/>
      <color rgb="FFFF0000"/>
      <name val="Arial CE"/>
      <family val="2"/>
      <charset val="238"/>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solid">
        <fgColor rgb="FFFFC000"/>
        <bgColor indexed="64"/>
      </patternFill>
    </fill>
    <fill>
      <patternFill patternType="solid">
        <fgColor theme="0" tint="-0.34998626667073579"/>
        <bgColor indexed="64"/>
      </patternFill>
    </fill>
    <fill>
      <patternFill patternType="solid">
        <fgColor theme="0" tint="-0.24997711111789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30" fillId="0" borderId="1" applyAlignment="0"/>
    <xf numFmtId="0" fontId="29" fillId="0" borderId="1" applyAlignment="0"/>
    <xf numFmtId="0" fontId="29" fillId="0" borderId="1">
      <alignment vertical="top" wrapText="1"/>
    </xf>
    <xf numFmtId="0" fontId="16" fillId="4" borderId="0" applyNumberFormat="0" applyBorder="0" applyAlignment="0" applyProtection="0"/>
    <xf numFmtId="0" fontId="32" fillId="0" borderId="0" applyNumberFormat="0" applyFill="0" applyBorder="0" applyAlignment="0" applyProtection="0">
      <alignment vertical="top"/>
      <protection locked="0"/>
    </xf>
    <xf numFmtId="0" fontId="18" fillId="0" borderId="0" applyNumberFormat="0" applyFill="0" applyBorder="0" applyAlignment="0" applyProtection="0"/>
    <xf numFmtId="0" fontId="20" fillId="0" borderId="0"/>
    <xf numFmtId="0" fontId="28" fillId="0" borderId="0">
      <alignment vertical="top"/>
    </xf>
    <xf numFmtId="0" fontId="28" fillId="0" borderId="0"/>
    <xf numFmtId="0" fontId="20" fillId="0" borderId="0">
      <alignment wrapText="1"/>
    </xf>
    <xf numFmtId="0" fontId="3" fillId="0" borderId="0"/>
    <xf numFmtId="0" fontId="11" fillId="0" borderId="0"/>
    <xf numFmtId="0" fontId="3" fillId="0" borderId="0"/>
    <xf numFmtId="0" fontId="3" fillId="0" borderId="0"/>
    <xf numFmtId="0" fontId="3" fillId="0" borderId="0"/>
    <xf numFmtId="0" fontId="5" fillId="0" borderId="0"/>
    <xf numFmtId="0" fontId="34" fillId="0" borderId="0"/>
    <xf numFmtId="0" fontId="17" fillId="16" borderId="2" applyNumberFormat="0" applyAlignment="0" applyProtection="0"/>
    <xf numFmtId="49" fontId="31" fillId="17" borderId="3">
      <alignment horizontal="center" vertical="top" wrapText="1"/>
    </xf>
    <xf numFmtId="0" fontId="5" fillId="0" borderId="0"/>
    <xf numFmtId="0" fontId="18" fillId="0" borderId="0" applyNumberFormat="0" applyFill="0" applyBorder="0" applyAlignment="0" applyProtection="0"/>
    <xf numFmtId="165" fontId="28" fillId="0" borderId="0" applyFont="0" applyFill="0" applyBorder="0" applyAlignment="0" applyProtection="0"/>
    <xf numFmtId="40" fontId="28" fillId="0" borderId="0" applyFont="0" applyFill="0" applyBorder="0" applyAlignment="0" applyProtection="0"/>
    <xf numFmtId="0" fontId="19"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cellStyleXfs>
  <cellXfs count="321">
    <xf numFmtId="0" fontId="0" fillId="0" borderId="0" xfId="0"/>
    <xf numFmtId="0" fontId="4" fillId="0" borderId="0" xfId="29" quotePrefix="1" applyFont="1" applyAlignment="1">
      <alignment horizontal="left"/>
    </xf>
    <xf numFmtId="0" fontId="4" fillId="0" borderId="0" xfId="29" applyFont="1"/>
    <xf numFmtId="0" fontId="4" fillId="0" borderId="0" xfId="29" applyFont="1" applyAlignment="1">
      <alignment horizontal="left"/>
    </xf>
    <xf numFmtId="0" fontId="4" fillId="0" borderId="0" xfId="29" applyFont="1" applyAlignment="1">
      <alignment horizontal="right"/>
    </xf>
    <xf numFmtId="0" fontId="5" fillId="0" borderId="0" xfId="29" applyFont="1" applyAlignment="1">
      <alignment horizontal="right"/>
    </xf>
    <xf numFmtId="0" fontId="5" fillId="0" borderId="0" xfId="29" applyFont="1"/>
    <xf numFmtId="0" fontId="6" fillId="0" borderId="0" xfId="29" applyFont="1"/>
    <xf numFmtId="0" fontId="4" fillId="0" borderId="0" xfId="29" applyFont="1" applyAlignment="1">
      <alignment horizontal="center"/>
    </xf>
    <xf numFmtId="0" fontId="7" fillId="0" borderId="0" xfId="29" applyFont="1" applyAlignment="1">
      <alignment horizontal="center"/>
    </xf>
    <xf numFmtId="164" fontId="5" fillId="0" borderId="0" xfId="29" applyNumberFormat="1" applyFont="1" applyAlignment="1">
      <alignment horizontal="right" vertical="center"/>
    </xf>
    <xf numFmtId="4" fontId="5" fillId="0" borderId="0" xfId="29" applyNumberFormat="1" applyFont="1" applyAlignment="1">
      <alignment horizontal="right"/>
    </xf>
    <xf numFmtId="4" fontId="5" fillId="0" borderId="0" xfId="29" applyNumberFormat="1" applyFont="1"/>
    <xf numFmtId="0" fontId="5" fillId="0" borderId="0" xfId="29" applyFont="1" applyAlignment="1">
      <alignment horizontal="left"/>
    </xf>
    <xf numFmtId="4" fontId="4" fillId="0" borderId="0" xfId="29" applyNumberFormat="1" applyFont="1" applyAlignment="1">
      <alignment horizontal="right"/>
    </xf>
    <xf numFmtId="4" fontId="9" fillId="0" borderId="0" xfId="29" applyNumberFormat="1" applyFont="1" applyAlignment="1">
      <alignment horizontal="right"/>
    </xf>
    <xf numFmtId="4" fontId="9" fillId="0" borderId="0" xfId="29" applyNumberFormat="1" applyFont="1" applyAlignment="1">
      <alignment horizontal="center"/>
    </xf>
    <xf numFmtId="4" fontId="9" fillId="0" borderId="0" xfId="29" applyNumberFormat="1" applyFont="1"/>
    <xf numFmtId="0" fontId="9" fillId="0" borderId="0" xfId="29" applyFont="1" applyAlignment="1">
      <alignment horizontal="right"/>
    </xf>
    <xf numFmtId="4" fontId="10" fillId="0" borderId="0" xfId="29" applyNumberFormat="1" applyFont="1" applyAlignment="1">
      <alignment horizontal="right"/>
    </xf>
    <xf numFmtId="0" fontId="10" fillId="0" borderId="0" xfId="29" applyFont="1"/>
    <xf numFmtId="0" fontId="10" fillId="0" borderId="0" xfId="29" applyFont="1" applyAlignment="1">
      <alignment horizontal="left"/>
    </xf>
    <xf numFmtId="0" fontId="10" fillId="0" borderId="0" xfId="29" applyFont="1" applyAlignment="1">
      <alignment horizontal="left" vertical="top" wrapText="1"/>
    </xf>
    <xf numFmtId="4" fontId="3" fillId="0" borderId="0" xfId="29" applyNumberFormat="1" applyAlignment="1">
      <alignment horizontal="right"/>
    </xf>
    <xf numFmtId="0" fontId="3" fillId="0" borderId="0" xfId="29"/>
    <xf numFmtId="0" fontId="12" fillId="0" borderId="0" xfId="32" applyFont="1"/>
    <xf numFmtId="0" fontId="4" fillId="0" borderId="0" xfId="32" applyFont="1"/>
    <xf numFmtId="0" fontId="4" fillId="0" borderId="0" xfId="32" applyFont="1" applyAlignment="1">
      <alignment horizontal="left"/>
    </xf>
    <xf numFmtId="0" fontId="13" fillId="0" borderId="0" xfId="32" applyFont="1"/>
    <xf numFmtId="49" fontId="4" fillId="0" borderId="0" xfId="32" applyNumberFormat="1" applyFont="1" applyAlignment="1">
      <alignment horizontal="left" vertical="top" wrapText="1"/>
    </xf>
    <xf numFmtId="0" fontId="12" fillId="0" borderId="0" xfId="32" applyFont="1" applyAlignment="1">
      <alignment vertical="center"/>
    </xf>
    <xf numFmtId="0" fontId="3" fillId="0" borderId="6" xfId="29" applyBorder="1" applyAlignment="1">
      <alignment horizontal="center"/>
    </xf>
    <xf numFmtId="0" fontId="3" fillId="0" borderId="0" xfId="29" applyAlignment="1">
      <alignment vertical="top" wrapText="1"/>
    </xf>
    <xf numFmtId="0" fontId="3" fillId="0" borderId="0" xfId="29" applyAlignment="1">
      <alignment horizontal="left"/>
    </xf>
    <xf numFmtId="4" fontId="3" fillId="0" borderId="6" xfId="29" applyNumberFormat="1" applyBorder="1" applyAlignment="1">
      <alignment horizontal="center"/>
    </xf>
    <xf numFmtId="0" fontId="3" fillId="0" borderId="0" xfId="0" applyFont="1" applyAlignment="1">
      <alignment vertical="top" wrapText="1"/>
    </xf>
    <xf numFmtId="0" fontId="3" fillId="0" borderId="0" xfId="29" applyAlignment="1">
      <alignment horizontal="left" vertical="top"/>
    </xf>
    <xf numFmtId="4" fontId="3" fillId="0" borderId="0" xfId="0" applyNumberFormat="1" applyFont="1"/>
    <xf numFmtId="0" fontId="3" fillId="0" borderId="6" xfId="29" applyBorder="1"/>
    <xf numFmtId="0" fontId="21" fillId="0" borderId="0" xfId="29" applyFont="1"/>
    <xf numFmtId="0" fontId="22" fillId="0" borderId="0" xfId="29" applyFont="1" applyAlignment="1">
      <alignment horizontal="center"/>
    </xf>
    <xf numFmtId="0" fontId="22" fillId="0" borderId="0" xfId="29" applyFont="1"/>
    <xf numFmtId="0" fontId="22" fillId="0" borderId="0" xfId="29" applyFont="1" applyAlignment="1">
      <alignment horizontal="left"/>
    </xf>
    <xf numFmtId="0" fontId="22" fillId="0" borderId="0" xfId="29" applyFont="1" applyAlignment="1">
      <alignment horizontal="right"/>
    </xf>
    <xf numFmtId="4" fontId="23" fillId="0" borderId="0" xfId="29" applyNumberFormat="1" applyFont="1" applyAlignment="1">
      <alignment horizontal="right" vertical="center"/>
    </xf>
    <xf numFmtId="0" fontId="21" fillId="0" borderId="0" xfId="29" applyFont="1" applyAlignment="1">
      <alignment horizontal="right"/>
    </xf>
    <xf numFmtId="0" fontId="24" fillId="0" borderId="0" xfId="29" applyFont="1"/>
    <xf numFmtId="0" fontId="25" fillId="0" borderId="0" xfId="29" quotePrefix="1" applyFont="1" applyAlignment="1">
      <alignment horizontal="left"/>
    </xf>
    <xf numFmtId="0" fontId="6" fillId="0" borderId="0" xfId="29" applyFont="1" applyAlignment="1">
      <alignment horizontal="center"/>
    </xf>
    <xf numFmtId="0" fontId="6" fillId="0" borderId="0" xfId="29" applyFont="1" applyAlignment="1">
      <alignment horizontal="left"/>
    </xf>
    <xf numFmtId="4" fontId="26" fillId="0" borderId="0" xfId="29" applyNumberFormat="1" applyFont="1" applyAlignment="1">
      <alignment horizontal="right" vertical="center"/>
    </xf>
    <xf numFmtId="0" fontId="6" fillId="0" borderId="0" xfId="29" applyFont="1" applyAlignment="1">
      <alignment horizontal="right"/>
    </xf>
    <xf numFmtId="0" fontId="24" fillId="0" borderId="0" xfId="29" applyFont="1" applyAlignment="1">
      <alignment horizontal="right"/>
    </xf>
    <xf numFmtId="0" fontId="24" fillId="0" borderId="4" xfId="29" applyFont="1" applyBorder="1"/>
    <xf numFmtId="0" fontId="25" fillId="0" borderId="4" xfId="29" quotePrefix="1" applyFont="1" applyBorder="1" applyAlignment="1">
      <alignment horizontal="left"/>
    </xf>
    <xf numFmtId="0" fontId="6" fillId="0" borderId="4" xfId="29" applyFont="1" applyBorder="1" applyAlignment="1">
      <alignment horizontal="center"/>
    </xf>
    <xf numFmtId="0" fontId="6" fillId="0" borderId="4" xfId="29" applyFont="1" applyBorder="1"/>
    <xf numFmtId="0" fontId="6" fillId="0" borderId="4" xfId="29" applyFont="1" applyBorder="1" applyAlignment="1">
      <alignment horizontal="left"/>
    </xf>
    <xf numFmtId="4" fontId="26" fillId="0" borderId="4" xfId="29" applyNumberFormat="1" applyFont="1" applyBorder="1" applyAlignment="1">
      <alignment horizontal="right" vertical="center"/>
    </xf>
    <xf numFmtId="0" fontId="6" fillId="0" borderId="0" xfId="29" quotePrefix="1" applyFont="1" applyAlignment="1">
      <alignment horizontal="left"/>
    </xf>
    <xf numFmtId="164" fontId="24" fillId="0" borderId="0" xfId="29" applyNumberFormat="1" applyFont="1" applyAlignment="1">
      <alignment horizontal="right" vertical="center"/>
    </xf>
    <xf numFmtId="4" fontId="26" fillId="0" borderId="0" xfId="29" applyNumberFormat="1" applyFont="1"/>
    <xf numFmtId="0" fontId="25" fillId="0" borderId="0" xfId="29" applyFont="1"/>
    <xf numFmtId="0" fontId="6" fillId="0" borderId="4" xfId="29" quotePrefix="1" applyFont="1" applyBorder="1" applyAlignment="1">
      <alignment horizontal="left"/>
    </xf>
    <xf numFmtId="0" fontId="25" fillId="0" borderId="4" xfId="29" applyFont="1" applyBorder="1"/>
    <xf numFmtId="164" fontId="24" fillId="0" borderId="4" xfId="29" applyNumberFormat="1" applyFont="1" applyBorder="1" applyAlignment="1">
      <alignment horizontal="right" vertical="center"/>
    </xf>
    <xf numFmtId="0" fontId="6" fillId="18" borderId="7" xfId="29" applyFont="1" applyFill="1" applyBorder="1" applyAlignment="1">
      <alignment horizontal="left"/>
    </xf>
    <xf numFmtId="0" fontId="6" fillId="18" borderId="8" xfId="29" applyFont="1" applyFill="1" applyBorder="1"/>
    <xf numFmtId="0" fontId="6" fillId="18" borderId="8" xfId="29" applyFont="1" applyFill="1" applyBorder="1" applyAlignment="1">
      <alignment horizontal="center"/>
    </xf>
    <xf numFmtId="0" fontId="6" fillId="18" borderId="8" xfId="29" applyFont="1" applyFill="1" applyBorder="1" applyAlignment="1">
      <alignment horizontal="left"/>
    </xf>
    <xf numFmtId="164" fontId="24" fillId="18" borderId="8" xfId="29" applyNumberFormat="1" applyFont="1" applyFill="1" applyBorder="1" applyAlignment="1">
      <alignment horizontal="right" vertical="center"/>
    </xf>
    <xf numFmtId="166" fontId="22" fillId="0" borderId="0" xfId="29" applyNumberFormat="1" applyFont="1" applyAlignment="1">
      <alignment horizontal="right"/>
    </xf>
    <xf numFmtId="166" fontId="6" fillId="0" borderId="4" xfId="29" applyNumberFormat="1" applyFont="1" applyBorder="1" applyAlignment="1">
      <alignment horizontal="right"/>
    </xf>
    <xf numFmtId="166" fontId="6" fillId="0" borderId="0" xfId="29" applyNumberFormat="1" applyFont="1" applyAlignment="1">
      <alignment horizontal="right"/>
    </xf>
    <xf numFmtId="166" fontId="6" fillId="18" borderId="8" xfId="29" applyNumberFormat="1" applyFont="1" applyFill="1" applyBorder="1" applyAlignment="1">
      <alignment horizontal="right"/>
    </xf>
    <xf numFmtId="166" fontId="4" fillId="0" borderId="0" xfId="29" applyNumberFormat="1" applyFont="1" applyAlignment="1">
      <alignment horizontal="right"/>
    </xf>
    <xf numFmtId="0" fontId="0" fillId="0" borderId="0" xfId="29" applyFont="1"/>
    <xf numFmtId="4" fontId="0" fillId="0" borderId="0" xfId="29" applyNumberFormat="1" applyFont="1"/>
    <xf numFmtId="0" fontId="0" fillId="0" borderId="0" xfId="29" applyFont="1" applyAlignment="1">
      <alignment horizontal="right"/>
    </xf>
    <xf numFmtId="0" fontId="0" fillId="0" borderId="0" xfId="29" applyFont="1" applyAlignment="1">
      <alignment horizontal="left"/>
    </xf>
    <xf numFmtId="4" fontId="0" fillId="0" borderId="0" xfId="29" applyNumberFormat="1" applyFont="1" applyAlignment="1">
      <alignment horizontal="right"/>
    </xf>
    <xf numFmtId="17" fontId="0" fillId="0" borderId="0" xfId="29" applyNumberFormat="1" applyFont="1"/>
    <xf numFmtId="0" fontId="0" fillId="0" borderId="9" xfId="29" applyFont="1" applyBorder="1" applyAlignment="1">
      <alignment horizontal="left"/>
    </xf>
    <xf numFmtId="0" fontId="0" fillId="0" borderId="9" xfId="29" applyFont="1" applyBorder="1"/>
    <xf numFmtId="0" fontId="0" fillId="0" borderId="9" xfId="29" applyFont="1" applyBorder="1" applyAlignment="1">
      <alignment horizontal="right"/>
    </xf>
    <xf numFmtId="4" fontId="0" fillId="0" borderId="9" xfId="29" applyNumberFormat="1" applyFont="1" applyBorder="1" applyAlignment="1">
      <alignment horizontal="right"/>
    </xf>
    <xf numFmtId="4" fontId="9" fillId="0" borderId="9" xfId="29" applyNumberFormat="1" applyFont="1" applyBorder="1" applyAlignment="1">
      <alignment horizontal="center"/>
    </xf>
    <xf numFmtId="0" fontId="0" fillId="0" borderId="0" xfId="32" applyFont="1"/>
    <xf numFmtId="0" fontId="0" fillId="0" borderId="0" xfId="32" applyFont="1" applyAlignment="1">
      <alignment horizontal="left"/>
    </xf>
    <xf numFmtId="0" fontId="0" fillId="0" borderId="0" xfId="32" applyFont="1" applyAlignment="1">
      <alignment horizontal="right"/>
    </xf>
    <xf numFmtId="0" fontId="0" fillId="0" borderId="10" xfId="29" applyFont="1" applyBorder="1" applyAlignment="1">
      <alignment horizontal="left" vertical="top"/>
    </xf>
    <xf numFmtId="0" fontId="0" fillId="0" borderId="10" xfId="29" applyFont="1" applyBorder="1" applyAlignment="1">
      <alignment wrapText="1"/>
    </xf>
    <xf numFmtId="0" fontId="0" fillId="0" borderId="10" xfId="29" applyFont="1" applyBorder="1" applyAlignment="1">
      <alignment horizontal="center"/>
    </xf>
    <xf numFmtId="4" fontId="0" fillId="0" borderId="10" xfId="29" applyNumberFormat="1" applyFont="1" applyBorder="1" applyAlignment="1">
      <alignment horizontal="center"/>
    </xf>
    <xf numFmtId="4" fontId="27" fillId="0" borderId="10" xfId="31" applyNumberFormat="1" applyFont="1" applyBorder="1" applyAlignment="1">
      <alignment horizontal="center"/>
    </xf>
    <xf numFmtId="0" fontId="0" fillId="0" borderId="0" xfId="32" applyFont="1" applyAlignment="1">
      <alignment horizontal="left" vertical="top"/>
    </xf>
    <xf numFmtId="0" fontId="0" fillId="0" borderId="0" xfId="32" applyFont="1" applyAlignment="1">
      <alignment horizontal="center"/>
    </xf>
    <xf numFmtId="0" fontId="3" fillId="0" borderId="0" xfId="29" applyAlignment="1">
      <alignment wrapText="1"/>
    </xf>
    <xf numFmtId="4" fontId="0" fillId="0" borderId="0" xfId="32" applyNumberFormat="1" applyFont="1" applyAlignment="1">
      <alignment horizontal="right"/>
    </xf>
    <xf numFmtId="166" fontId="21" fillId="0" borderId="0" xfId="29" applyNumberFormat="1" applyFont="1" applyAlignment="1">
      <alignment horizontal="right"/>
    </xf>
    <xf numFmtId="4" fontId="24" fillId="0" borderId="0" xfId="29" applyNumberFormat="1" applyFont="1" applyAlignment="1">
      <alignment horizontal="right"/>
    </xf>
    <xf numFmtId="166" fontId="24" fillId="0" borderId="4" xfId="29" applyNumberFormat="1" applyFont="1" applyBorder="1" applyAlignment="1">
      <alignment horizontal="right"/>
    </xf>
    <xf numFmtId="166" fontId="24" fillId="0" borderId="0" xfId="29" applyNumberFormat="1" applyFont="1" applyAlignment="1">
      <alignment horizontal="right"/>
    </xf>
    <xf numFmtId="4" fontId="8" fillId="0" borderId="0" xfId="29" applyNumberFormat="1" applyFont="1" applyAlignment="1">
      <alignment horizontal="right"/>
    </xf>
    <xf numFmtId="0" fontId="33" fillId="0" borderId="0" xfId="32" applyFont="1"/>
    <xf numFmtId="0" fontId="25" fillId="0" borderId="0" xfId="29" applyFont="1" applyAlignment="1">
      <alignment horizontal="left"/>
    </xf>
    <xf numFmtId="0" fontId="25" fillId="0" borderId="0" xfId="29" applyFont="1" applyAlignment="1">
      <alignment horizontal="center"/>
    </xf>
    <xf numFmtId="164" fontId="25" fillId="0" borderId="0" xfId="29" applyNumberFormat="1" applyFont="1" applyAlignment="1">
      <alignment horizontal="right" vertical="center"/>
    </xf>
    <xf numFmtId="166" fontId="25" fillId="0" borderId="0" xfId="29" applyNumberFormat="1" applyFont="1" applyAlignment="1">
      <alignment horizontal="right"/>
    </xf>
    <xf numFmtId="0" fontId="25" fillId="0" borderId="0" xfId="29" applyFont="1" applyAlignment="1">
      <alignment horizontal="right"/>
    </xf>
    <xf numFmtId="0" fontId="3" fillId="0" borderId="0" xfId="29" applyAlignment="1">
      <alignment horizontal="left" vertical="top" wrapText="1"/>
    </xf>
    <xf numFmtId="49" fontId="0" fillId="0" borderId="0" xfId="29" applyNumberFormat="1" applyFont="1"/>
    <xf numFmtId="49" fontId="1" fillId="0" borderId="0" xfId="32" applyNumberFormat="1" applyFont="1" applyAlignment="1">
      <alignment horizontal="left" vertical="top" wrapText="1"/>
    </xf>
    <xf numFmtId="49" fontId="0" fillId="0" borderId="0" xfId="32" applyNumberFormat="1" applyFont="1" applyAlignment="1">
      <alignment horizontal="left" vertical="top" wrapText="1"/>
    </xf>
    <xf numFmtId="49" fontId="3" fillId="0" borderId="0" xfId="29" quotePrefix="1" applyNumberFormat="1" applyAlignment="1" applyProtection="1">
      <alignment horizontal="left" vertical="top" wrapText="1"/>
      <protection locked="0"/>
    </xf>
    <xf numFmtId="0" fontId="3" fillId="0" borderId="0" xfId="29" quotePrefix="1"/>
    <xf numFmtId="0" fontId="3" fillId="0" borderId="0" xfId="29" applyAlignment="1">
      <alignment vertical="center"/>
    </xf>
    <xf numFmtId="0" fontId="3" fillId="0" borderId="0" xfId="29" applyAlignment="1">
      <alignment horizontal="center"/>
    </xf>
    <xf numFmtId="0" fontId="3" fillId="0" borderId="0" xfId="0" applyFont="1"/>
    <xf numFmtId="0" fontId="3" fillId="0" borderId="0" xfId="29" quotePrefix="1" applyAlignment="1">
      <alignment horizontal="left" vertical="top"/>
    </xf>
    <xf numFmtId="4" fontId="3" fillId="0" borderId="0" xfId="29" applyNumberFormat="1"/>
    <xf numFmtId="49" fontId="35" fillId="0" borderId="0" xfId="32" applyNumberFormat="1" applyFont="1" applyAlignment="1">
      <alignment horizontal="left" vertical="top" wrapText="1"/>
    </xf>
    <xf numFmtId="0" fontId="3" fillId="0" borderId="0" xfId="32" applyAlignment="1">
      <alignment horizontal="left"/>
    </xf>
    <xf numFmtId="0" fontId="3" fillId="0" borderId="0" xfId="32" applyAlignment="1">
      <alignment horizontal="right"/>
    </xf>
    <xf numFmtId="0" fontId="3" fillId="0" borderId="0" xfId="32"/>
    <xf numFmtId="4" fontId="3" fillId="0" borderId="6" xfId="30" applyNumberFormat="1" applyFont="1" applyBorder="1" applyAlignment="1">
      <alignment horizontal="center"/>
    </xf>
    <xf numFmtId="0" fontId="3" fillId="0" borderId="4" xfId="29" applyBorder="1" applyAlignment="1">
      <alignment horizontal="justify" vertical="top" wrapText="1"/>
    </xf>
    <xf numFmtId="0" fontId="3" fillId="0" borderId="4" xfId="29" applyBorder="1" applyAlignment="1">
      <alignment horizontal="left"/>
    </xf>
    <xf numFmtId="4" fontId="3" fillId="0" borderId="4" xfId="29" applyNumberFormat="1" applyBorder="1" applyAlignment="1">
      <alignment horizontal="right"/>
    </xf>
    <xf numFmtId="0" fontId="3" fillId="0" borderId="0" xfId="29" applyAlignment="1">
      <alignment horizontal="justify" vertical="top" wrapText="1"/>
    </xf>
    <xf numFmtId="0" fontId="10" fillId="0" borderId="0" xfId="32" applyFont="1"/>
    <xf numFmtId="0" fontId="10" fillId="0" borderId="5" xfId="29" applyFont="1" applyBorder="1" applyAlignment="1">
      <alignment horizontal="left" vertical="top"/>
    </xf>
    <xf numFmtId="0" fontId="10" fillId="0" borderId="5" xfId="29" applyFont="1" applyBorder="1" applyAlignment="1">
      <alignment horizontal="left" vertical="top" wrapText="1"/>
    </xf>
    <xf numFmtId="0" fontId="10" fillId="0" borderId="5" xfId="29" applyFont="1" applyBorder="1" applyAlignment="1">
      <alignment horizontal="left"/>
    </xf>
    <xf numFmtId="4" fontId="10" fillId="0" borderId="5" xfId="29" applyNumberFormat="1" applyFont="1" applyBorder="1" applyAlignment="1">
      <alignment horizontal="right"/>
    </xf>
    <xf numFmtId="4" fontId="10" fillId="0" borderId="5" xfId="29" applyNumberFormat="1" applyFont="1" applyBorder="1" applyAlignment="1">
      <alignment horizontal="right" vertical="center"/>
    </xf>
    <xf numFmtId="0" fontId="3" fillId="0" borderId="4" xfId="29" applyBorder="1" applyAlignment="1">
      <alignment wrapText="1"/>
    </xf>
    <xf numFmtId="0" fontId="0" fillId="0" borderId="4" xfId="29" applyFont="1" applyBorder="1" applyAlignment="1">
      <alignment horizontal="left"/>
    </xf>
    <xf numFmtId="4" fontId="0" fillId="0" borderId="4" xfId="29" applyNumberFormat="1" applyFont="1" applyBorder="1"/>
    <xf numFmtId="4" fontId="8" fillId="0" borderId="4" xfId="29" applyNumberFormat="1" applyFont="1" applyBorder="1" applyAlignment="1">
      <alignment horizontal="right"/>
    </xf>
    <xf numFmtId="0" fontId="5" fillId="0" borderId="0" xfId="29" applyFont="1" applyAlignment="1">
      <alignment horizontal="center"/>
    </xf>
    <xf numFmtId="49" fontId="5" fillId="0" borderId="0" xfId="29" applyNumberFormat="1" applyFont="1" applyAlignment="1">
      <alignment horizontal="left" vertical="top" wrapText="1"/>
    </xf>
    <xf numFmtId="0" fontId="5" fillId="0" borderId="0" xfId="29" quotePrefix="1" applyFont="1" applyAlignment="1">
      <alignment horizontal="left"/>
    </xf>
    <xf numFmtId="0" fontId="1" fillId="0" borderId="0" xfId="32" applyFont="1" applyAlignment="1">
      <alignment horizontal="left" vertical="top"/>
    </xf>
    <xf numFmtId="0" fontId="1" fillId="0" borderId="0" xfId="29" applyFont="1" applyAlignment="1">
      <alignment horizontal="left"/>
    </xf>
    <xf numFmtId="4" fontId="1" fillId="0" borderId="0" xfId="29" applyNumberFormat="1" applyFont="1"/>
    <xf numFmtId="4" fontId="1" fillId="0" borderId="0" xfId="29" applyNumberFormat="1" applyFont="1" applyAlignment="1">
      <alignment horizontal="right"/>
    </xf>
    <xf numFmtId="0" fontId="35" fillId="0" borderId="0" xfId="32" applyFont="1" applyAlignment="1">
      <alignment vertical="center"/>
    </xf>
    <xf numFmtId="0" fontId="35" fillId="0" borderId="0" xfId="32" applyFont="1"/>
    <xf numFmtId="0" fontId="1" fillId="0" borderId="0" xfId="32" applyFont="1"/>
    <xf numFmtId="0" fontId="1" fillId="0" borderId="0" xfId="32" applyFont="1" applyAlignment="1">
      <alignment horizontal="center"/>
    </xf>
    <xf numFmtId="0" fontId="4" fillId="0" borderId="0" xfId="32" applyFont="1" applyAlignment="1">
      <alignment horizontal="left" vertical="top"/>
    </xf>
    <xf numFmtId="0" fontId="0" fillId="0" borderId="0" xfId="29" applyFont="1" applyAlignment="1">
      <alignment horizontal="left" vertical="top"/>
    </xf>
    <xf numFmtId="0" fontId="3" fillId="0" borderId="0" xfId="0" applyFont="1" applyAlignment="1">
      <alignment horizontal="left" vertical="top"/>
    </xf>
    <xf numFmtId="0" fontId="0" fillId="0" borderId="4" xfId="29" applyFont="1" applyBorder="1" applyAlignment="1">
      <alignment horizontal="left" vertical="top"/>
    </xf>
    <xf numFmtId="4" fontId="4" fillId="0" borderId="0" xfId="32" applyNumberFormat="1" applyFont="1" applyAlignment="1">
      <alignment horizontal="right"/>
    </xf>
    <xf numFmtId="4" fontId="0" fillId="0" borderId="0" xfId="32" applyNumberFormat="1" applyFont="1"/>
    <xf numFmtId="4" fontId="0" fillId="0" borderId="0" xfId="32" applyNumberFormat="1" applyFont="1" applyAlignment="1">
      <alignment horizontal="center"/>
    </xf>
    <xf numFmtId="4" fontId="1" fillId="0" borderId="0" xfId="32" applyNumberFormat="1" applyFont="1"/>
    <xf numFmtId="4" fontId="1" fillId="0" borderId="0" xfId="32" applyNumberFormat="1" applyFont="1" applyAlignment="1">
      <alignment horizontal="center"/>
    </xf>
    <xf numFmtId="0" fontId="36" fillId="0" borderId="0" xfId="32" applyFont="1" applyAlignment="1">
      <alignment horizontal="left" vertical="top"/>
    </xf>
    <xf numFmtId="49" fontId="36" fillId="0" borderId="0" xfId="32" applyNumberFormat="1" applyFont="1" applyAlignment="1">
      <alignment horizontal="left" vertical="top" wrapText="1"/>
    </xf>
    <xf numFmtId="0" fontId="36" fillId="0" borderId="0" xfId="32" applyFont="1"/>
    <xf numFmtId="4" fontId="36" fillId="0" borderId="0" xfId="32" applyNumberFormat="1" applyFont="1"/>
    <xf numFmtId="4" fontId="36" fillId="0" borderId="0" xfId="29" applyNumberFormat="1" applyFont="1"/>
    <xf numFmtId="0" fontId="37" fillId="0" borderId="0" xfId="32" applyFont="1" applyAlignment="1">
      <alignment vertical="center"/>
    </xf>
    <xf numFmtId="0" fontId="37" fillId="0" borderId="0" xfId="32" applyFont="1"/>
    <xf numFmtId="0" fontId="36" fillId="0" borderId="0" xfId="32" applyFont="1" applyAlignment="1">
      <alignment horizontal="center"/>
    </xf>
    <xf numFmtId="49" fontId="5" fillId="0" borderId="0" xfId="32" applyNumberFormat="1" applyFont="1" applyAlignment="1">
      <alignment horizontal="left" vertical="top" wrapText="1"/>
    </xf>
    <xf numFmtId="49" fontId="3" fillId="0" borderId="0" xfId="29" applyNumberFormat="1" applyAlignment="1" applyProtection="1">
      <alignment horizontal="left" vertical="top" wrapText="1"/>
      <protection locked="0"/>
    </xf>
    <xf numFmtId="0" fontId="1" fillId="0" borderId="0" xfId="29" applyFont="1"/>
    <xf numFmtId="4" fontId="38" fillId="0" borderId="0" xfId="29" applyNumberFormat="1" applyFont="1" applyAlignment="1">
      <alignment horizontal="left"/>
    </xf>
    <xf numFmtId="0" fontId="3" fillId="0" borderId="0" xfId="32" applyAlignment="1">
      <alignment vertical="top"/>
    </xf>
    <xf numFmtId="0" fontId="10" fillId="0" borderId="0" xfId="29" applyFont="1" applyAlignment="1">
      <alignment vertical="top"/>
    </xf>
    <xf numFmtId="0" fontId="3" fillId="0" borderId="6" xfId="29" quotePrefix="1" applyBorder="1" applyAlignment="1">
      <alignment vertical="top"/>
    </xf>
    <xf numFmtId="0" fontId="3" fillId="0" borderId="0" xfId="29" applyAlignment="1">
      <alignment vertical="top"/>
    </xf>
    <xf numFmtId="0" fontId="5" fillId="0" borderId="0" xfId="29" quotePrefix="1" applyFont="1" applyAlignment="1">
      <alignment vertical="top"/>
    </xf>
    <xf numFmtId="0" fontId="3" fillId="0" borderId="4" xfId="29" applyBorder="1" applyAlignment="1">
      <alignment vertical="top"/>
    </xf>
    <xf numFmtId="0" fontId="10" fillId="0" borderId="5" xfId="29" applyFont="1" applyBorder="1" applyAlignment="1">
      <alignment vertical="top"/>
    </xf>
    <xf numFmtId="0" fontId="10" fillId="0" borderId="0" xfId="29" applyFont="1" applyAlignment="1">
      <alignment horizontal="left" vertical="top"/>
    </xf>
    <xf numFmtId="0" fontId="40" fillId="0" borderId="0" xfId="29" quotePrefix="1" applyFont="1" applyAlignment="1">
      <alignment horizontal="left" vertical="top"/>
    </xf>
    <xf numFmtId="0" fontId="41" fillId="0" borderId="0" xfId="29" applyFont="1" applyAlignment="1">
      <alignment wrapText="1"/>
    </xf>
    <xf numFmtId="0" fontId="41" fillId="0" borderId="0" xfId="29" applyFont="1"/>
    <xf numFmtId="2" fontId="41" fillId="0" borderId="0" xfId="29" applyNumberFormat="1" applyFont="1" applyAlignment="1">
      <alignment horizontal="right"/>
    </xf>
    <xf numFmtId="44" fontId="41" fillId="0" borderId="0" xfId="29" applyNumberFormat="1" applyFont="1" applyAlignment="1">
      <alignment horizontal="right"/>
    </xf>
    <xf numFmtId="0" fontId="42" fillId="0" borderId="0" xfId="29" applyFont="1" applyAlignment="1">
      <alignment wrapText="1"/>
    </xf>
    <xf numFmtId="0" fontId="42" fillId="0" borderId="0" xfId="29" applyFont="1"/>
    <xf numFmtId="0" fontId="40" fillId="0" borderId="0" xfId="29" applyFont="1"/>
    <xf numFmtId="2" fontId="40" fillId="0" borderId="0" xfId="29" applyNumberFormat="1" applyFont="1" applyAlignment="1">
      <alignment horizontal="right"/>
    </xf>
    <xf numFmtId="44" fontId="40" fillId="0" borderId="0" xfId="29" applyNumberFormat="1" applyFont="1" applyAlignment="1">
      <alignment horizontal="right"/>
    </xf>
    <xf numFmtId="0" fontId="43" fillId="0" borderId="0" xfId="29" applyFont="1"/>
    <xf numFmtId="0" fontId="44" fillId="0" borderId="0" xfId="29" applyFont="1" applyAlignment="1">
      <alignment wrapText="1"/>
    </xf>
    <xf numFmtId="0" fontId="41" fillId="0" borderId="0" xfId="29" applyFont="1" applyAlignment="1">
      <alignment vertical="top"/>
    </xf>
    <xf numFmtId="0" fontId="40" fillId="19" borderId="11" xfId="43" applyFont="1" applyFill="1" applyBorder="1" applyAlignment="1">
      <alignment vertical="top" wrapText="1"/>
    </xf>
    <xf numFmtId="0" fontId="40" fillId="19" borderId="12" xfId="43" applyFont="1" applyFill="1" applyBorder="1" applyAlignment="1">
      <alignment vertical="top" wrapText="1"/>
    </xf>
    <xf numFmtId="0" fontId="41" fillId="0" borderId="4" xfId="29" applyFont="1" applyBorder="1"/>
    <xf numFmtId="0" fontId="45" fillId="20" borderId="13" xfId="29" applyFont="1" applyFill="1" applyBorder="1" applyAlignment="1">
      <alignment vertical="top"/>
    </xf>
    <xf numFmtId="0" fontId="45" fillId="20" borderId="6" xfId="29" applyFont="1" applyFill="1" applyBorder="1" applyAlignment="1">
      <alignment wrapText="1"/>
    </xf>
    <xf numFmtId="4" fontId="45" fillId="20" borderId="14" xfId="29" applyNumberFormat="1" applyFont="1" applyFill="1" applyBorder="1" applyAlignment="1">
      <alignment horizontal="center"/>
    </xf>
    <xf numFmtId="4" fontId="45" fillId="20" borderId="15" xfId="29" applyNumberFormat="1" applyFont="1" applyFill="1" applyBorder="1" applyAlignment="1">
      <alignment horizontal="center"/>
    </xf>
    <xf numFmtId="0" fontId="40" fillId="0" borderId="0" xfId="29" applyFont="1" applyAlignment="1">
      <alignment vertical="top" wrapText="1"/>
    </xf>
    <xf numFmtId="4" fontId="41" fillId="0" borderId="0" xfId="29" applyNumberFormat="1" applyFont="1"/>
    <xf numFmtId="0" fontId="41" fillId="0" borderId="0" xfId="29" applyFont="1" applyAlignment="1">
      <alignment horizontal="left" wrapText="1"/>
    </xf>
    <xf numFmtId="4" fontId="41" fillId="0" borderId="0" xfId="29" applyNumberFormat="1" applyFont="1" applyAlignment="1">
      <alignment horizontal="right"/>
    </xf>
    <xf numFmtId="2" fontId="40" fillId="0" borderId="0" xfId="44" applyNumberFormat="1" applyFont="1" applyAlignment="1">
      <alignment horizontal="right"/>
    </xf>
    <xf numFmtId="9" fontId="46" fillId="0" borderId="0" xfId="44" quotePrefix="1" applyNumberFormat="1" applyFont="1" applyAlignment="1">
      <alignment horizontal="center" vertical="center"/>
    </xf>
    <xf numFmtId="0" fontId="41" fillId="0" borderId="0" xfId="44" applyFont="1" applyAlignment="1">
      <alignment vertical="top"/>
    </xf>
    <xf numFmtId="0" fontId="41" fillId="0" borderId="0" xfId="44" applyFont="1" applyAlignment="1">
      <alignment horizontal="left" wrapText="1"/>
    </xf>
    <xf numFmtId="4" fontId="41" fillId="0" borderId="0" xfId="44" applyNumberFormat="1" applyFont="1" applyAlignment="1">
      <alignment horizontal="right"/>
    </xf>
    <xf numFmtId="4" fontId="41" fillId="0" borderId="0" xfId="44" applyNumberFormat="1" applyFont="1"/>
    <xf numFmtId="44" fontId="40" fillId="0" borderId="0" xfId="44" applyNumberFormat="1" applyFont="1"/>
    <xf numFmtId="0" fontId="40" fillId="0" borderId="0" xfId="44" applyFont="1"/>
    <xf numFmtId="0" fontId="43" fillId="0" borderId="0" xfId="44" applyFont="1"/>
    <xf numFmtId="44" fontId="41" fillId="0" borderId="0" xfId="44" applyNumberFormat="1" applyFont="1" applyAlignment="1">
      <alignment horizontal="right"/>
    </xf>
    <xf numFmtId="44" fontId="40" fillId="0" borderId="0" xfId="29" applyNumberFormat="1" applyFont="1"/>
    <xf numFmtId="4" fontId="40" fillId="0" borderId="0" xfId="29" applyNumberFormat="1" applyFont="1"/>
    <xf numFmtId="0" fontId="41" fillId="0" borderId="4" xfId="29" applyFont="1" applyBorder="1" applyAlignment="1">
      <alignment horizontal="center" vertical="top"/>
    </xf>
    <xf numFmtId="0" fontId="41" fillId="0" borderId="4" xfId="29" applyFont="1" applyBorder="1" applyAlignment="1">
      <alignment horizontal="justify" vertical="top" wrapText="1"/>
    </xf>
    <xf numFmtId="4" fontId="41" fillId="0" borderId="4" xfId="29" applyNumberFormat="1" applyFont="1" applyBorder="1" applyAlignment="1">
      <alignment horizontal="right"/>
    </xf>
    <xf numFmtId="0" fontId="41" fillId="0" borderId="0" xfId="29" applyFont="1" applyAlignment="1">
      <alignment horizontal="center" vertical="top"/>
    </xf>
    <xf numFmtId="0" fontId="41" fillId="0" borderId="0" xfId="29" applyFont="1" applyAlignment="1">
      <alignment horizontal="justify" vertical="top" wrapText="1"/>
    </xf>
    <xf numFmtId="0" fontId="41" fillId="0" borderId="0" xfId="29" applyFont="1" applyAlignment="1">
      <alignment horizontal="center" vertical="center"/>
    </xf>
    <xf numFmtId="0" fontId="40" fillId="0" borderId="0" xfId="29" applyFont="1" applyAlignment="1">
      <alignment horizontal="left" vertical="center" wrapText="1"/>
    </xf>
    <xf numFmtId="4" fontId="40" fillId="0" borderId="0" xfId="29" applyNumberFormat="1" applyFont="1" applyAlignment="1">
      <alignment horizontal="right" vertical="center"/>
    </xf>
    <xf numFmtId="2" fontId="46" fillId="0" borderId="0" xfId="44" applyNumberFormat="1" applyFont="1" applyAlignment="1">
      <alignment horizontal="right" vertical="center"/>
    </xf>
    <xf numFmtId="2" fontId="41" fillId="0" borderId="0" xfId="29" applyNumberFormat="1" applyFont="1" applyAlignment="1">
      <alignment horizontal="right" vertical="center"/>
    </xf>
    <xf numFmtId="0" fontId="41" fillId="0" borderId="0" xfId="29" applyFont="1" applyAlignment="1">
      <alignment vertical="center"/>
    </xf>
    <xf numFmtId="0" fontId="5" fillId="0" borderId="0" xfId="29" applyFont="1" applyAlignment="1">
      <alignment vertical="center"/>
    </xf>
    <xf numFmtId="0" fontId="41" fillId="0" borderId="0" xfId="29" quotePrefix="1" applyFont="1" applyAlignment="1">
      <alignment wrapText="1"/>
    </xf>
    <xf numFmtId="0" fontId="41" fillId="0" borderId="0" xfId="29" applyFont="1" applyAlignment="1">
      <alignment horizontal="left"/>
    </xf>
    <xf numFmtId="0" fontId="41" fillId="0" borderId="0" xfId="29" applyFont="1" applyAlignment="1">
      <alignment vertical="center" wrapText="1"/>
    </xf>
    <xf numFmtId="0" fontId="40" fillId="0" borderId="0" xfId="29" applyFont="1" applyAlignment="1">
      <alignment vertical="top"/>
    </xf>
    <xf numFmtId="0" fontId="40" fillId="0" borderId="0" xfId="29" applyFont="1" applyAlignment="1">
      <alignment vertical="center" wrapText="1"/>
    </xf>
    <xf numFmtId="0" fontId="40" fillId="0" borderId="0" xfId="29" applyFont="1" applyAlignment="1">
      <alignment horizontal="left"/>
    </xf>
    <xf numFmtId="4" fontId="47" fillId="0" borderId="0" xfId="29" applyNumberFormat="1" applyFont="1"/>
    <xf numFmtId="0" fontId="45" fillId="20" borderId="6" xfId="45" quotePrefix="1" applyFont="1" applyFill="1" applyBorder="1" applyAlignment="1">
      <alignment horizontal="left" vertical="top"/>
    </xf>
    <xf numFmtId="0" fontId="45" fillId="20" borderId="6" xfId="29" applyFont="1" applyFill="1" applyBorder="1" applyAlignment="1">
      <alignment vertical="center" wrapText="1"/>
    </xf>
    <xf numFmtId="0" fontId="45" fillId="20" borderId="6" xfId="29" applyFont="1" applyFill="1" applyBorder="1" applyAlignment="1">
      <alignment horizontal="center"/>
    </xf>
    <xf numFmtId="4" fontId="45" fillId="20" borderId="6" xfId="29" applyNumberFormat="1" applyFont="1" applyFill="1" applyBorder="1" applyAlignment="1">
      <alignment horizontal="center"/>
    </xf>
    <xf numFmtId="0" fontId="41" fillId="0" borderId="0" xfId="29" applyFont="1" applyAlignment="1">
      <alignment horizontal="center"/>
    </xf>
    <xf numFmtId="0" fontId="41" fillId="0" borderId="0" xfId="29" applyFont="1" applyAlignment="1">
      <alignment horizontal="left" vertical="top"/>
    </xf>
    <xf numFmtId="0" fontId="41" fillId="0" borderId="0" xfId="29" applyFont="1" applyAlignment="1">
      <alignment horizontal="left" vertical="center" wrapText="1"/>
    </xf>
    <xf numFmtId="3" fontId="41" fillId="0" borderId="0" xfId="29" applyNumberFormat="1" applyFont="1"/>
    <xf numFmtId="49" fontId="41" fillId="0" borderId="0" xfId="29" quotePrefix="1" applyNumberFormat="1" applyFont="1" applyAlignment="1">
      <alignment horizontal="left" vertical="center" wrapText="1"/>
    </xf>
    <xf numFmtId="4" fontId="41" fillId="0" borderId="0" xfId="29" applyNumberFormat="1" applyFont="1" applyAlignment="1" applyProtection="1">
      <alignment horizontal="right"/>
      <protection locked="0"/>
    </xf>
    <xf numFmtId="49" fontId="41" fillId="0" borderId="0" xfId="29" applyNumberFormat="1" applyFont="1" applyAlignment="1">
      <alignment horizontal="left" vertical="center" wrapText="1"/>
    </xf>
    <xf numFmtId="4" fontId="41" fillId="0" borderId="0" xfId="29" applyNumberFormat="1" applyFont="1" applyProtection="1">
      <protection locked="0"/>
    </xf>
    <xf numFmtId="49" fontId="41" fillId="0" borderId="0" xfId="44" applyNumberFormat="1" applyFont="1" applyAlignment="1">
      <alignment horizontal="left" vertical="center" wrapText="1"/>
    </xf>
    <xf numFmtId="0" fontId="41" fillId="0" borderId="0" xfId="43" applyFont="1" applyAlignment="1">
      <alignment horizontal="left"/>
    </xf>
    <xf numFmtId="3" fontId="41" fillId="0" borderId="0" xfId="43" applyNumberFormat="1" applyFont="1"/>
    <xf numFmtId="4" fontId="41" fillId="0" borderId="0" xfId="43" applyNumberFormat="1" applyFont="1" applyProtection="1">
      <protection locked="0"/>
    </xf>
    <xf numFmtId="4" fontId="41" fillId="0" borderId="0" xfId="43" applyNumberFormat="1" applyFont="1" applyAlignment="1">
      <alignment horizontal="right"/>
    </xf>
    <xf numFmtId="0" fontId="5" fillId="0" borderId="0" xfId="44" applyFont="1"/>
    <xf numFmtId="0" fontId="41" fillId="0" borderId="0" xfId="43" applyFont="1" applyAlignment="1">
      <alignment vertical="top"/>
    </xf>
    <xf numFmtId="49" fontId="41" fillId="0" borderId="0" xfId="43" quotePrefix="1" applyNumberFormat="1" applyFont="1" applyAlignment="1">
      <alignment horizontal="left" vertical="center" wrapText="1"/>
    </xf>
    <xf numFmtId="4" fontId="41" fillId="0" borderId="0" xfId="43" applyNumberFormat="1" applyFont="1" applyAlignment="1" applyProtection="1">
      <alignment horizontal="right"/>
      <protection locked="0"/>
    </xf>
    <xf numFmtId="0" fontId="5" fillId="0" borderId="0" xfId="43" applyFont="1"/>
    <xf numFmtId="0" fontId="41" fillId="0" borderId="0" xfId="44" applyFont="1" applyAlignment="1">
      <alignment horizontal="left" vertical="top"/>
    </xf>
    <xf numFmtId="49" fontId="41" fillId="0" borderId="0" xfId="43" applyNumberFormat="1" applyFont="1" applyAlignment="1">
      <alignment horizontal="left" vertical="center" wrapText="1"/>
    </xf>
    <xf numFmtId="0" fontId="41" fillId="0" borderId="0" xfId="43" applyFont="1" applyAlignment="1">
      <alignment horizontal="left" vertical="top"/>
    </xf>
    <xf numFmtId="168" fontId="41" fillId="0" borderId="0" xfId="43" applyNumberFormat="1" applyFont="1"/>
    <xf numFmtId="4" fontId="41" fillId="0" borderId="0" xfId="43" applyNumberFormat="1" applyFont="1"/>
    <xf numFmtId="0" fontId="41" fillId="0" borderId="0" xfId="43" applyFont="1" applyAlignment="1">
      <alignment horizontal="left" vertical="center" wrapText="1"/>
    </xf>
    <xf numFmtId="0" fontId="41" fillId="0" borderId="0" xfId="43" quotePrefix="1" applyFont="1" applyAlignment="1">
      <alignment horizontal="left" vertical="center" wrapText="1"/>
    </xf>
    <xf numFmtId="49" fontId="41" fillId="0" borderId="0" xfId="46" quotePrefix="1" applyNumberFormat="1" applyFont="1" applyAlignment="1">
      <alignment horizontal="left" vertical="center" wrapText="1"/>
    </xf>
    <xf numFmtId="49" fontId="41" fillId="0" borderId="0" xfId="44" quotePrefix="1" applyNumberFormat="1" applyFont="1" applyAlignment="1">
      <alignment horizontal="left" vertical="center" wrapText="1"/>
    </xf>
    <xf numFmtId="0" fontId="49" fillId="0" borderId="0" xfId="43" applyFont="1" applyAlignment="1">
      <alignment horizontal="left" vertical="center" wrapText="1"/>
    </xf>
    <xf numFmtId="0" fontId="41" fillId="0" borderId="0" xfId="44" applyFont="1" applyAlignment="1">
      <alignment horizontal="left"/>
    </xf>
    <xf numFmtId="3" fontId="41" fillId="0" borderId="0" xfId="44" applyNumberFormat="1" applyFont="1"/>
    <xf numFmtId="0" fontId="41" fillId="0" borderId="4" xfId="29" applyFont="1" applyBorder="1" applyAlignment="1">
      <alignment vertical="top"/>
    </xf>
    <xf numFmtId="0" fontId="41" fillId="0" borderId="4" xfId="29" applyFont="1" applyBorder="1" applyAlignment="1">
      <alignment vertical="center"/>
    </xf>
    <xf numFmtId="0" fontId="41" fillId="0" borderId="4" xfId="29" applyFont="1" applyBorder="1" applyAlignment="1">
      <alignment horizontal="left"/>
    </xf>
    <xf numFmtId="3" fontId="41" fillId="0" borderId="4" xfId="29" applyNumberFormat="1" applyFont="1" applyBorder="1"/>
    <xf numFmtId="0" fontId="5" fillId="0" borderId="4" xfId="29" applyFont="1" applyBorder="1"/>
    <xf numFmtId="0" fontId="41" fillId="0" borderId="5" xfId="29" applyFont="1" applyBorder="1" applyAlignment="1">
      <alignment horizontal="center" vertical="top"/>
    </xf>
    <xf numFmtId="0" fontId="40" fillId="0" borderId="5" xfId="29" applyFont="1" applyBorder="1" applyAlignment="1">
      <alignment vertical="center" wrapText="1"/>
    </xf>
    <xf numFmtId="0" fontId="41" fillId="0" borderId="5" xfId="29" applyFont="1" applyBorder="1" applyAlignment="1">
      <alignment horizontal="left"/>
    </xf>
    <xf numFmtId="4" fontId="50" fillId="0" borderId="5" xfId="29" applyNumberFormat="1" applyFont="1" applyBorder="1"/>
    <xf numFmtId="4" fontId="41" fillId="0" borderId="5" xfId="29" applyNumberFormat="1" applyFont="1" applyBorder="1" applyAlignment="1">
      <alignment horizontal="right"/>
    </xf>
    <xf numFmtId="4" fontId="40" fillId="0" borderId="5" xfId="29" applyNumberFormat="1" applyFont="1" applyBorder="1" applyAlignment="1">
      <alignment horizontal="right"/>
    </xf>
    <xf numFmtId="0" fontId="5" fillId="0" borderId="5" xfId="29" applyFont="1" applyBorder="1"/>
    <xf numFmtId="0" fontId="41" fillId="0" borderId="0" xfId="29" applyFont="1" applyAlignment="1">
      <alignment horizontal="right" vertical="center" wrapText="1"/>
    </xf>
    <xf numFmtId="0" fontId="41" fillId="0" borderId="0" xfId="0" applyFont="1" applyAlignment="1">
      <alignment horizontal="left" vertical="center" wrapText="1" readingOrder="1"/>
    </xf>
    <xf numFmtId="0" fontId="41" fillId="0" borderId="0" xfId="47" applyFont="1" applyAlignment="1">
      <alignment horizontal="left" vertical="center" wrapText="1"/>
    </xf>
    <xf numFmtId="49" fontId="41" fillId="0" borderId="0" xfId="47" applyNumberFormat="1" applyFont="1" applyAlignment="1">
      <alignment horizontal="left" vertical="center" wrapText="1"/>
    </xf>
    <xf numFmtId="4" fontId="45" fillId="20" borderId="13" xfId="29" applyNumberFormat="1" applyFont="1" applyFill="1" applyBorder="1" applyAlignment="1">
      <alignment horizontal="center"/>
    </xf>
    <xf numFmtId="4" fontId="45" fillId="20" borderId="0" xfId="29" applyNumberFormat="1" applyFont="1" applyFill="1" applyAlignment="1">
      <alignment horizontal="center"/>
    </xf>
    <xf numFmtId="2" fontId="41" fillId="0" borderId="0" xfId="43" applyNumberFormat="1" applyFont="1" applyAlignment="1">
      <alignment horizontal="right"/>
    </xf>
    <xf numFmtId="2" fontId="41" fillId="0" borderId="0" xfId="43" applyNumberFormat="1" applyFont="1"/>
    <xf numFmtId="167" fontId="41" fillId="0" borderId="0" xfId="43" applyNumberFormat="1" applyFont="1"/>
    <xf numFmtId="0" fontId="41" fillId="0" borderId="0" xfId="43" applyFont="1"/>
    <xf numFmtId="167" fontId="41" fillId="0" borderId="0" xfId="29" applyNumberFormat="1" applyFont="1"/>
    <xf numFmtId="2" fontId="41" fillId="0" borderId="0" xfId="29" applyNumberFormat="1" applyFont="1"/>
    <xf numFmtId="2" fontId="41" fillId="0" borderId="0" xfId="29" applyNumberFormat="1" applyFont="1" applyAlignment="1">
      <alignment horizontal="left"/>
    </xf>
    <xf numFmtId="2" fontId="5" fillId="0" borderId="0" xfId="29" applyNumberFormat="1" applyFont="1"/>
    <xf numFmtId="0" fontId="41" fillId="0" borderId="0" xfId="44" applyFont="1" applyAlignment="1">
      <alignment horizontal="center" vertical="top"/>
    </xf>
    <xf numFmtId="0" fontId="41" fillId="0" borderId="0" xfId="44" applyFont="1" applyAlignment="1">
      <alignment wrapText="1"/>
    </xf>
    <xf numFmtId="0" fontId="41" fillId="0" borderId="0" xfId="44" applyFont="1"/>
    <xf numFmtId="2" fontId="41" fillId="0" borderId="0" xfId="44" applyNumberFormat="1" applyFont="1" applyAlignment="1">
      <alignment horizontal="right"/>
    </xf>
    <xf numFmtId="2" fontId="5" fillId="0" borderId="0" xfId="43" applyNumberFormat="1" applyFont="1"/>
    <xf numFmtId="44" fontId="5" fillId="0" borderId="0" xfId="43" applyNumberFormat="1" applyFont="1"/>
    <xf numFmtId="2" fontId="41" fillId="0" borderId="0" xfId="44" applyNumberFormat="1" applyFont="1"/>
    <xf numFmtId="167" fontId="41" fillId="0" borderId="0" xfId="44" applyNumberFormat="1" applyFont="1"/>
    <xf numFmtId="0" fontId="5" fillId="0" borderId="0" xfId="43" quotePrefix="1" applyFont="1"/>
    <xf numFmtId="4" fontId="22" fillId="0" borderId="0" xfId="29" applyNumberFormat="1" applyFont="1" applyAlignment="1">
      <alignment horizontal="right" vertical="center"/>
    </xf>
    <xf numFmtId="0" fontId="51" fillId="0" borderId="0" xfId="29" applyFont="1" applyAlignment="1">
      <alignment horizontal="right"/>
    </xf>
    <xf numFmtId="0" fontId="52" fillId="0" borderId="0" xfId="29" applyFont="1" applyAlignment="1">
      <alignment horizontal="right" vertical="top"/>
    </xf>
    <xf numFmtId="49" fontId="53" fillId="0" borderId="0" xfId="32" applyNumberFormat="1" applyFont="1" applyAlignment="1">
      <alignment horizontal="left" vertical="top" wrapText="1"/>
    </xf>
    <xf numFmtId="49" fontId="54" fillId="0" borderId="0" xfId="32" applyNumberFormat="1" applyFont="1" applyAlignment="1">
      <alignment horizontal="left" vertical="top" wrapText="1"/>
    </xf>
    <xf numFmtId="4" fontId="0" fillId="21" borderId="0" xfId="29" applyNumberFormat="1" applyFont="1" applyFill="1" applyAlignment="1" applyProtection="1">
      <alignment horizontal="right"/>
      <protection locked="0"/>
    </xf>
    <xf numFmtId="4" fontId="0" fillId="21" borderId="0" xfId="32" applyNumberFormat="1" applyFont="1" applyFill="1" applyProtection="1">
      <protection locked="0"/>
    </xf>
    <xf numFmtId="4" fontId="3" fillId="21" borderId="0" xfId="29" applyNumberFormat="1" applyFill="1" applyAlignment="1" applyProtection="1">
      <alignment horizontal="right"/>
      <protection locked="0"/>
    </xf>
    <xf numFmtId="4" fontId="1" fillId="21" borderId="0" xfId="32" applyNumberFormat="1" applyFont="1" applyFill="1" applyProtection="1">
      <protection locked="0"/>
    </xf>
    <xf numFmtId="4" fontId="1" fillId="21" borderId="0" xfId="29" applyNumberFormat="1" applyFont="1" applyFill="1" applyAlignment="1" applyProtection="1">
      <alignment horizontal="right"/>
      <protection locked="0"/>
    </xf>
    <xf numFmtId="4" fontId="8" fillId="21" borderId="0" xfId="29" applyNumberFormat="1" applyFont="1" applyFill="1" applyAlignment="1" applyProtection="1">
      <alignment horizontal="right"/>
      <protection locked="0"/>
    </xf>
    <xf numFmtId="4" fontId="41" fillId="21" borderId="0" xfId="44" applyNumberFormat="1" applyFont="1" applyFill="1" applyProtection="1">
      <protection locked="0"/>
    </xf>
    <xf numFmtId="4" fontId="41" fillId="21" borderId="0" xfId="29" applyNumberFormat="1" applyFont="1" applyFill="1" applyProtection="1">
      <protection locked="0"/>
    </xf>
    <xf numFmtId="4" fontId="41" fillId="21" borderId="0" xfId="29" applyNumberFormat="1" applyFont="1" applyFill="1" applyAlignment="1" applyProtection="1">
      <alignment horizontal="right"/>
      <protection locked="0"/>
    </xf>
    <xf numFmtId="4" fontId="41" fillId="21" borderId="0" xfId="43" applyNumberFormat="1" applyFont="1" applyFill="1" applyAlignment="1" applyProtection="1">
      <alignment horizontal="right"/>
      <protection locked="0"/>
    </xf>
    <xf numFmtId="4" fontId="41" fillId="21" borderId="0" xfId="43" applyNumberFormat="1" applyFont="1" applyFill="1" applyProtection="1">
      <protection locked="0"/>
    </xf>
    <xf numFmtId="4" fontId="41" fillId="21" borderId="0" xfId="44" applyNumberFormat="1" applyFont="1" applyFill="1" applyAlignment="1" applyProtection="1">
      <alignment horizontal="right"/>
      <protection locked="0"/>
    </xf>
  </cellXfs>
  <cellStyles count="48">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22" xr:uid="{00000000-0005-0000-0000-000012000000}"/>
    <cellStyle name="Element-delo" xfId="19" xr:uid="{00000000-0005-0000-0000-000013000000}"/>
    <cellStyle name="Element-delo 5" xfId="20" xr:uid="{00000000-0005-0000-0000-000014000000}"/>
    <cellStyle name="Element-delo_HTZ IP 164 srednja zdravstvena šola Celje ci1151-1, BZ500+..." xfId="21" xr:uid="{00000000-0005-0000-0000-000015000000}"/>
    <cellStyle name="Hiperpovezava 2" xfId="23" xr:uid="{00000000-0005-0000-0000-000016000000}"/>
    <cellStyle name="Izhod" xfId="36" xr:uid="{00000000-0005-0000-0000-000017000000}"/>
    <cellStyle name="Naslov" xfId="39" xr:uid="{00000000-0005-0000-0000-000018000000}"/>
    <cellStyle name="Naslov 5" xfId="24" xr:uid="{00000000-0005-0000-0000-000019000000}"/>
    <cellStyle name="Navadno" xfId="0" builtinId="0"/>
    <cellStyle name="Navadno 2" xfId="25" xr:uid="{00000000-0005-0000-0000-00001B000000}"/>
    <cellStyle name="Navadno 3" xfId="26" xr:uid="{00000000-0005-0000-0000-00001C000000}"/>
    <cellStyle name="Navadno 4" xfId="27" xr:uid="{00000000-0005-0000-0000-00001D000000}"/>
    <cellStyle name="Navadno 5" xfId="28" xr:uid="{00000000-0005-0000-0000-00001E000000}"/>
    <cellStyle name="Navadno_KALAMAR-PSO GREGORČIČEVA MS-16.11.04" xfId="29" xr:uid="{00000000-0005-0000-0000-00001F000000}"/>
    <cellStyle name="Navadno_KALAMAR-PSO GREGORČIČEVA MS-16.11.04 2" xfId="43" xr:uid="{00000000-0005-0000-0000-000020000000}"/>
    <cellStyle name="Navadno_KALAMAR-PSO GREGORČIČEVA MS-16.11.04 3" xfId="45" xr:uid="{00000000-0005-0000-0000-000021000000}"/>
    <cellStyle name="Navadno_KALAMAR-PSO GREGORČIČEVA MS-16.11.04 4" xfId="47" xr:uid="{00000000-0005-0000-0000-000022000000}"/>
    <cellStyle name="Navadno_KALAMAR-PSO GREGORČIČEVA MS-16.11.04 5" xfId="46" xr:uid="{00000000-0005-0000-0000-000023000000}"/>
    <cellStyle name="Navadno_KALAMAR-PSO GREGORČIČEVA MS-16.11.04 7" xfId="44" xr:uid="{00000000-0005-0000-0000-000024000000}"/>
    <cellStyle name="Navadno_KALAMAR-PSO GREGORČIČEVA MS-16.11.04_3I- vrtec Dobrna ključ" xfId="30" xr:uid="{00000000-0005-0000-0000-000025000000}"/>
    <cellStyle name="Navadno_KALAMAR-PSO GREGORČIČEVA MS-16.11.04_3I- vrtec Dobrna ključ 2" xfId="31" xr:uid="{00000000-0005-0000-0000-000026000000}"/>
    <cellStyle name="Navadno_PROJEKTA gradbena jama komenda marec 2009 in avgust 10" xfId="32" xr:uid="{00000000-0005-0000-0000-000027000000}"/>
    <cellStyle name="Normal 2" xfId="33" xr:uid="{00000000-0005-0000-0000-000028000000}"/>
    <cellStyle name="Normal 3" xfId="34" xr:uid="{00000000-0005-0000-0000-000029000000}"/>
    <cellStyle name="Normal 4" xfId="35" xr:uid="{00000000-0005-0000-0000-00002A000000}"/>
    <cellStyle name="Opozorilo" xfId="42" xr:uid="{00000000-0005-0000-0000-00002B000000}"/>
    <cellStyle name="PRVA VRSTA Element delo 2" xfId="37" xr:uid="{00000000-0005-0000-0000-00002C000000}"/>
    <cellStyle name="Slog 1" xfId="38" xr:uid="{00000000-0005-0000-0000-00002D000000}"/>
    <cellStyle name="Valuta 2" xfId="40" xr:uid="{00000000-0005-0000-0000-00002E000000}"/>
    <cellStyle name="Vejica 2" xfId="41"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zoomScaleNormal="100" zoomScaleSheetLayoutView="115" workbookViewId="0">
      <selection activeCell="D16" sqref="D16"/>
    </sheetView>
  </sheetViews>
  <sheetFormatPr defaultColWidth="9.140625" defaultRowHeight="12.75"/>
  <cols>
    <col min="1" max="2" width="9.140625" style="6"/>
    <col min="3" max="3" width="10.140625" style="6" bestFit="1" customWidth="1"/>
    <col min="4" max="4" width="10.7109375" style="6" customWidth="1"/>
    <col min="5" max="5" width="6.42578125" style="6" customWidth="1"/>
    <col min="6" max="6" width="3.28515625" style="6" customWidth="1"/>
    <col min="7" max="7" width="17.5703125" style="12" customWidth="1"/>
    <col min="8" max="8" width="19.85546875" style="17" customWidth="1"/>
    <col min="9" max="9" width="9.140625" style="6" customWidth="1"/>
    <col min="10" max="16384" width="9.140625" style="6"/>
  </cols>
  <sheetData>
    <row r="1" spans="1:12" s="76" customFormat="1">
      <c r="G1" s="77"/>
      <c r="H1" s="17"/>
    </row>
    <row r="2" spans="1:12" s="76" customFormat="1">
      <c r="G2" s="77"/>
      <c r="H2" s="17"/>
    </row>
    <row r="3" spans="1:12" s="76" customFormat="1">
      <c r="A3" s="3" t="s">
        <v>5</v>
      </c>
      <c r="B3" s="2"/>
      <c r="C3" s="2" t="s">
        <v>31</v>
      </c>
      <c r="D3" s="2"/>
      <c r="E3" s="3"/>
      <c r="F3" s="4"/>
      <c r="G3" s="14"/>
      <c r="H3" s="16"/>
      <c r="I3" s="78"/>
      <c r="L3" s="78"/>
    </row>
    <row r="4" spans="1:12" s="76" customFormat="1">
      <c r="A4" s="79"/>
      <c r="E4" s="79"/>
      <c r="F4" s="78"/>
      <c r="G4" s="80"/>
      <c r="H4" s="16"/>
      <c r="I4" s="78"/>
      <c r="L4" s="78"/>
    </row>
    <row r="5" spans="1:12" s="76" customFormat="1">
      <c r="A5" s="79"/>
      <c r="E5" s="79"/>
      <c r="F5" s="78"/>
      <c r="G5" s="80"/>
      <c r="H5" s="16"/>
      <c r="I5" s="78"/>
      <c r="L5" s="78"/>
    </row>
    <row r="6" spans="1:12" s="76" customFormat="1">
      <c r="A6" s="79"/>
      <c r="E6" s="79"/>
      <c r="F6" s="78"/>
      <c r="G6" s="80"/>
      <c r="H6" s="16"/>
      <c r="I6" s="78"/>
      <c r="L6" s="78"/>
    </row>
    <row r="7" spans="1:12" s="76" customFormat="1" ht="15">
      <c r="A7" s="79" t="s">
        <v>6</v>
      </c>
      <c r="C7" s="7" t="s">
        <v>50</v>
      </c>
      <c r="E7" s="79"/>
      <c r="F7" s="78"/>
      <c r="G7" s="80"/>
      <c r="H7" s="16"/>
      <c r="I7" s="78"/>
      <c r="L7" s="78"/>
    </row>
    <row r="8" spans="1:12" s="76" customFormat="1" ht="15">
      <c r="A8" s="79"/>
      <c r="C8" s="7" t="s">
        <v>258</v>
      </c>
      <c r="E8" s="79"/>
      <c r="F8" s="78"/>
      <c r="G8" s="80"/>
      <c r="H8" s="16"/>
      <c r="I8" s="78"/>
      <c r="L8" s="78"/>
    </row>
    <row r="9" spans="1:12" s="2" customFormat="1">
      <c r="A9" s="3"/>
      <c r="E9" s="3"/>
      <c r="F9" s="4"/>
      <c r="G9" s="14"/>
      <c r="H9" s="16"/>
      <c r="I9" s="4"/>
      <c r="L9" s="4"/>
    </row>
    <row r="10" spans="1:12" s="2" customFormat="1">
      <c r="A10" s="3"/>
      <c r="E10" s="3"/>
      <c r="F10" s="4"/>
      <c r="G10" s="14"/>
      <c r="H10" s="16"/>
      <c r="I10" s="4"/>
      <c r="L10" s="4"/>
    </row>
    <row r="11" spans="1:12" s="76" customFormat="1">
      <c r="A11" s="79" t="s">
        <v>7</v>
      </c>
      <c r="C11" s="111"/>
      <c r="E11" s="79"/>
      <c r="F11" s="78"/>
      <c r="G11" s="80"/>
      <c r="H11" s="16"/>
      <c r="I11" s="78"/>
      <c r="L11" s="78"/>
    </row>
    <row r="12" spans="1:12" s="76" customFormat="1">
      <c r="A12" s="79"/>
      <c r="E12" s="79"/>
      <c r="F12" s="78"/>
      <c r="G12" s="80"/>
      <c r="H12" s="16"/>
      <c r="I12" s="78"/>
      <c r="L12" s="78"/>
    </row>
    <row r="13" spans="1:12" s="76" customFormat="1">
      <c r="A13" s="79" t="s">
        <v>8</v>
      </c>
      <c r="C13" s="81" t="s">
        <v>255</v>
      </c>
      <c r="E13" s="79"/>
      <c r="F13" s="78"/>
      <c r="G13" s="80"/>
      <c r="H13" s="16"/>
      <c r="I13" s="78"/>
      <c r="L13" s="78"/>
    </row>
    <row r="14" spans="1:12" s="76" customFormat="1">
      <c r="A14" s="82"/>
      <c r="B14" s="83"/>
      <c r="C14" s="83"/>
      <c r="D14" s="83"/>
      <c r="E14" s="82"/>
      <c r="F14" s="84"/>
      <c r="G14" s="85"/>
      <c r="H14" s="86"/>
      <c r="I14" s="78"/>
      <c r="L14" s="78"/>
    </row>
    <row r="15" spans="1:12" s="76" customFormat="1">
      <c r="A15" s="79"/>
      <c r="E15" s="79"/>
      <c r="F15" s="78"/>
      <c r="G15" s="80"/>
      <c r="H15" s="16"/>
      <c r="I15" s="78"/>
      <c r="L15" s="78"/>
    </row>
    <row r="16" spans="1:12" ht="23.25">
      <c r="A16" s="1"/>
      <c r="B16" s="2"/>
      <c r="C16" s="2"/>
      <c r="D16" s="2"/>
      <c r="E16" s="9" t="s">
        <v>9</v>
      </c>
      <c r="F16" s="4"/>
      <c r="G16" s="14"/>
      <c r="H16" s="16"/>
      <c r="I16" s="4"/>
      <c r="L16" s="5"/>
    </row>
    <row r="17" spans="1:12">
      <c r="A17" s="1"/>
      <c r="B17" s="2"/>
      <c r="C17" s="2"/>
      <c r="E17" s="2"/>
      <c r="F17" s="4"/>
      <c r="G17" s="14"/>
      <c r="H17" s="16"/>
      <c r="I17" s="4"/>
      <c r="L17" s="5"/>
    </row>
    <row r="18" spans="1:12">
      <c r="A18" s="2"/>
      <c r="B18" s="2"/>
      <c r="C18" s="2"/>
      <c r="D18" s="2"/>
      <c r="E18" s="3"/>
      <c r="F18" s="4"/>
      <c r="G18" s="14"/>
      <c r="H18" s="16"/>
      <c r="I18" s="4"/>
      <c r="L18" s="5"/>
    </row>
    <row r="19" spans="1:12">
      <c r="A19" s="2"/>
      <c r="B19" s="2"/>
      <c r="C19" s="2"/>
      <c r="D19" s="2"/>
      <c r="E19" s="3"/>
      <c r="F19" s="4"/>
      <c r="G19" s="11"/>
      <c r="H19" s="16"/>
      <c r="I19" s="4"/>
      <c r="L19" s="5"/>
    </row>
    <row r="20" spans="1:12">
      <c r="A20" s="2"/>
      <c r="B20" s="2"/>
      <c r="C20" s="2"/>
      <c r="D20" s="2"/>
      <c r="E20" s="3"/>
      <c r="F20" s="13"/>
      <c r="G20" s="5"/>
      <c r="H20" s="18"/>
      <c r="I20" s="15"/>
      <c r="L20" s="5"/>
    </row>
    <row r="21" spans="1:12">
      <c r="A21" s="2"/>
      <c r="B21" s="2"/>
      <c r="C21" s="2"/>
      <c r="D21" s="2"/>
      <c r="E21" s="3"/>
      <c r="F21" s="4"/>
      <c r="G21" s="11"/>
      <c r="H21" s="16"/>
      <c r="I21" s="4"/>
      <c r="L21" s="5"/>
    </row>
    <row r="22" spans="1:12" s="46" customFormat="1" ht="15">
      <c r="B22" s="47"/>
      <c r="C22" s="48"/>
      <c r="D22" s="7"/>
      <c r="E22" s="49"/>
      <c r="G22" s="100"/>
      <c r="H22" s="50"/>
      <c r="I22" s="51"/>
      <c r="L22" s="52"/>
    </row>
    <row r="23" spans="1:12" s="39" customFormat="1" ht="15">
      <c r="B23" s="39" t="s">
        <v>27</v>
      </c>
      <c r="C23" s="40"/>
      <c r="D23" s="41"/>
      <c r="E23" s="42"/>
      <c r="F23" s="43"/>
      <c r="H23" s="71">
        <f>+'GRADBENA DELA'!F186</f>
        <v>0</v>
      </c>
      <c r="I23" s="43"/>
      <c r="L23" s="45"/>
    </row>
    <row r="24" spans="1:12" s="39" customFormat="1" ht="15">
      <c r="C24" s="40"/>
      <c r="D24" s="41"/>
      <c r="E24" s="42"/>
      <c r="F24" s="43"/>
      <c r="G24" s="99"/>
      <c r="H24" s="44"/>
      <c r="I24" s="43"/>
      <c r="L24" s="45"/>
    </row>
    <row r="25" spans="1:12" s="39" customFormat="1" ht="15">
      <c r="B25" s="39" t="s">
        <v>28</v>
      </c>
      <c r="C25" s="40"/>
      <c r="D25" s="41"/>
      <c r="E25" s="42"/>
      <c r="F25" s="43"/>
      <c r="H25" s="71">
        <f>+'OBRTNIŠKA DELA'!F42</f>
        <v>0</v>
      </c>
      <c r="I25" s="43"/>
      <c r="L25" s="45"/>
    </row>
    <row r="26" spans="1:12" s="39" customFormat="1" ht="15">
      <c r="C26" s="40"/>
      <c r="D26" s="41"/>
      <c r="E26" s="42"/>
      <c r="F26" s="43"/>
      <c r="G26" s="99"/>
      <c r="H26" s="44"/>
      <c r="I26" s="43"/>
      <c r="L26" s="45"/>
    </row>
    <row r="27" spans="1:12" s="39" customFormat="1" ht="15">
      <c r="B27" s="39" t="s">
        <v>254</v>
      </c>
      <c r="C27" s="40"/>
      <c r="D27" s="41"/>
      <c r="E27" s="42"/>
      <c r="F27" s="43"/>
      <c r="G27" s="99"/>
      <c r="H27" s="304">
        <f>+'EL. INŠTALACIJE-REKAPITULACIJA'!D25</f>
        <v>0</v>
      </c>
      <c r="I27" s="305"/>
      <c r="L27" s="45"/>
    </row>
    <row r="28" spans="1:12" s="46" customFormat="1" ht="15">
      <c r="A28" s="53"/>
      <c r="B28" s="54"/>
      <c r="C28" s="55"/>
      <c r="D28" s="56"/>
      <c r="E28" s="57"/>
      <c r="F28" s="53"/>
      <c r="G28" s="101"/>
      <c r="H28" s="58"/>
      <c r="I28" s="51"/>
      <c r="L28" s="52"/>
    </row>
    <row r="29" spans="1:12" s="46" customFormat="1" ht="15">
      <c r="A29" s="59"/>
      <c r="B29" s="7"/>
      <c r="C29" s="48"/>
      <c r="D29" s="7"/>
      <c r="E29" s="49"/>
      <c r="F29" s="60"/>
      <c r="G29" s="102"/>
      <c r="H29" s="61"/>
      <c r="I29" s="51"/>
      <c r="L29" s="52"/>
    </row>
    <row r="30" spans="1:12" s="46" customFormat="1" ht="15">
      <c r="A30" s="49" t="s">
        <v>22</v>
      </c>
      <c r="B30" s="7"/>
      <c r="C30" s="48"/>
      <c r="D30" s="7"/>
      <c r="E30" s="49"/>
      <c r="F30" s="60"/>
      <c r="G30" s="102"/>
      <c r="H30" s="102">
        <f>SUM(H23:H27)</f>
        <v>0</v>
      </c>
      <c r="I30" s="51"/>
      <c r="L30" s="52"/>
    </row>
    <row r="31" spans="1:12" s="62" customFormat="1" ht="14.25">
      <c r="A31" s="105" t="s">
        <v>48</v>
      </c>
      <c r="C31" s="106"/>
      <c r="E31" s="105"/>
      <c r="F31" s="107"/>
      <c r="G31" s="108"/>
      <c r="H31" s="108">
        <f>+H30*22%</f>
        <v>0</v>
      </c>
      <c r="I31" s="109"/>
      <c r="L31" s="109"/>
    </row>
    <row r="32" spans="1:12" s="46" customFormat="1" ht="15">
      <c r="A32" s="63"/>
      <c r="B32" s="64"/>
      <c r="C32" s="55"/>
      <c r="D32" s="56"/>
      <c r="E32" s="57"/>
      <c r="F32" s="65"/>
      <c r="G32" s="72"/>
      <c r="H32" s="72"/>
      <c r="I32" s="51"/>
      <c r="L32" s="52"/>
    </row>
    <row r="33" spans="1:12" s="46" customFormat="1" ht="15.75" thickBot="1">
      <c r="A33" s="59"/>
      <c r="B33" s="62"/>
      <c r="C33" s="48"/>
      <c r="D33" s="7"/>
      <c r="E33" s="49"/>
      <c r="F33" s="60"/>
      <c r="G33" s="73"/>
      <c r="H33" s="73"/>
      <c r="I33" s="51"/>
      <c r="L33" s="52"/>
    </row>
    <row r="34" spans="1:12" s="46" customFormat="1" ht="15.75" thickBot="1">
      <c r="A34" s="66" t="s">
        <v>4</v>
      </c>
      <c r="B34" s="67"/>
      <c r="C34" s="68"/>
      <c r="D34" s="67"/>
      <c r="E34" s="69"/>
      <c r="F34" s="70"/>
      <c r="G34" s="74"/>
      <c r="H34" s="74">
        <f>SUM(H30:H33)</f>
        <v>0</v>
      </c>
      <c r="I34" s="51"/>
      <c r="L34" s="52"/>
    </row>
    <row r="35" spans="1:12" s="46" customFormat="1" ht="15">
      <c r="A35" s="59"/>
      <c r="B35" s="7"/>
      <c r="C35" s="48"/>
      <c r="D35" s="7"/>
      <c r="E35" s="49"/>
      <c r="F35" s="60"/>
      <c r="G35" s="73"/>
      <c r="H35" s="61"/>
      <c r="I35" s="51"/>
      <c r="L35" s="52"/>
    </row>
    <row r="36" spans="1:12" s="46" customFormat="1" ht="15">
      <c r="A36" s="59"/>
      <c r="B36" s="7"/>
      <c r="C36" s="48"/>
      <c r="D36" s="7"/>
      <c r="E36" s="49"/>
      <c r="F36" s="60"/>
      <c r="G36" s="73"/>
      <c r="H36" s="61"/>
      <c r="I36" s="51"/>
      <c r="L36" s="52"/>
    </row>
    <row r="37" spans="1:12" s="46" customFormat="1" ht="15">
      <c r="A37" s="59"/>
      <c r="B37" s="7"/>
      <c r="C37" s="48"/>
      <c r="D37" s="7"/>
      <c r="E37" s="49"/>
      <c r="F37" s="60"/>
      <c r="G37" s="73"/>
      <c r="H37" s="61"/>
      <c r="I37" s="51"/>
      <c r="L37" s="52"/>
    </row>
    <row r="38" spans="1:12" s="46" customFormat="1" ht="15">
      <c r="A38" s="59" t="s">
        <v>11</v>
      </c>
      <c r="B38" s="7"/>
      <c r="C38" s="48"/>
      <c r="D38" s="7"/>
      <c r="E38" s="49"/>
      <c r="F38" s="60"/>
      <c r="G38" s="73"/>
      <c r="H38" s="61"/>
      <c r="I38" s="51"/>
      <c r="L38" s="52"/>
    </row>
    <row r="39" spans="1:12" s="46" customFormat="1" ht="15">
      <c r="A39" s="59"/>
      <c r="B39" s="7"/>
      <c r="C39" s="48"/>
      <c r="D39" s="7"/>
      <c r="E39" s="49"/>
      <c r="F39" s="60"/>
      <c r="G39" s="73"/>
      <c r="H39" s="61"/>
      <c r="I39" s="51"/>
      <c r="L39" s="52"/>
    </row>
    <row r="40" spans="1:12" s="46" customFormat="1" ht="15">
      <c r="A40" s="59" t="s">
        <v>32</v>
      </c>
      <c r="B40" s="7"/>
      <c r="C40" s="48"/>
      <c r="D40" s="7"/>
      <c r="E40" s="49"/>
      <c r="F40" s="60"/>
      <c r="G40" s="73"/>
      <c r="H40" s="61"/>
      <c r="I40" s="51"/>
      <c r="L40" s="52"/>
    </row>
    <row r="41" spans="1:12" s="46" customFormat="1" ht="15">
      <c r="A41" s="59" t="s">
        <v>33</v>
      </c>
      <c r="B41" s="7"/>
      <c r="C41" s="48"/>
      <c r="D41" s="7"/>
      <c r="E41" s="49"/>
      <c r="F41" s="60"/>
      <c r="G41" s="73"/>
      <c r="H41" s="61"/>
      <c r="I41" s="51"/>
      <c r="L41" s="52"/>
    </row>
    <row r="42" spans="1:12" ht="15">
      <c r="A42" s="59" t="s">
        <v>34</v>
      </c>
      <c r="B42" s="2"/>
      <c r="C42" s="8"/>
      <c r="D42" s="2"/>
      <c r="E42" s="3"/>
      <c r="F42" s="10"/>
      <c r="G42" s="75"/>
      <c r="I42" s="4"/>
      <c r="L42" s="5"/>
    </row>
  </sheetData>
  <sheetProtection algorithmName="SHA-512" hashValue="v1YCOFckz7LRJvdGDS8yCTyz+gJC6eaNWa55mRPIlGJjytEkMRBaBzfN07obxchO7v9dQDoblZkvNbzSk9zZ3w==" saltValue="7LBT564ev3Xcl6CHyraLCw==" spinCount="100000" sheet="1" objects="1" scenarios="1" selectLockedCells="1"/>
  <phoneticPr fontId="2" type="noConversion"/>
  <printOptions horizontalCentered="1"/>
  <pageMargins left="0.98425196850393704" right="0.39370078740157483" top="0.78740157480314965" bottom="0.78740157480314965" header="0.31496062992125984" footer="0.31496062992125984"/>
  <pageSetup paperSize="9" scale="93" fitToHeight="70" orientation="portrait" horizontalDpi="180" verticalDpi="180" r:id="rId1"/>
  <headerFooter alignWithMargins="0">
    <oddHeader>&amp;L&amp;7&amp;F</oddHeader>
    <oddFooter xml:space="preserve">&amp;C&amp;8&amp;A&amp;R&amp;8&amp;P   od   &amp;N &amp;10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IV187"/>
  <sheetViews>
    <sheetView tabSelected="1" zoomScale="115" zoomScaleNormal="115" zoomScaleSheetLayoutView="100" workbookViewId="0">
      <selection activeCell="E36" sqref="E36"/>
    </sheetView>
  </sheetViews>
  <sheetFormatPr defaultColWidth="9.140625" defaultRowHeight="12.75"/>
  <cols>
    <col min="1" max="1" width="3.42578125" style="95" customWidth="1"/>
    <col min="2" max="2" width="39.85546875" style="87" customWidth="1"/>
    <col min="3" max="3" width="3.5703125" style="88" customWidth="1"/>
    <col min="4" max="4" width="10" style="98" customWidth="1"/>
    <col min="5" max="5" width="10.42578125" style="98" customWidth="1"/>
    <col min="6" max="6" width="17" style="98" customWidth="1"/>
    <col min="7" max="9" width="9.140625" style="25"/>
    <col min="10" max="16384" width="9.140625" style="87"/>
  </cols>
  <sheetData>
    <row r="2" spans="1:110" ht="15.75">
      <c r="B2" s="104" t="s">
        <v>30</v>
      </c>
    </row>
    <row r="3" spans="1:110" s="26" customFormat="1">
      <c r="A3" s="151"/>
      <c r="C3" s="27"/>
      <c r="D3" s="155"/>
      <c r="E3" s="155"/>
      <c r="F3" s="155"/>
      <c r="G3" s="28"/>
      <c r="H3" s="28"/>
      <c r="I3" s="28"/>
    </row>
    <row r="4" spans="1:110">
      <c r="A4" s="90"/>
      <c r="B4" s="91" t="s">
        <v>23</v>
      </c>
      <c r="C4" s="92" t="s">
        <v>24</v>
      </c>
      <c r="D4" s="93" t="s">
        <v>25</v>
      </c>
      <c r="E4" s="93" t="s">
        <v>26</v>
      </c>
      <c r="F4" s="94" t="s">
        <v>29</v>
      </c>
    </row>
    <row r="5" spans="1:110" s="96" customFormat="1">
      <c r="A5" s="95"/>
      <c r="B5" s="29"/>
      <c r="C5" s="87"/>
      <c r="D5" s="156"/>
      <c r="E5" s="156"/>
      <c r="F5" s="156"/>
      <c r="G5" s="30"/>
      <c r="H5" s="25"/>
      <c r="I5" s="25"/>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row>
    <row r="6" spans="1:110" s="96" customFormat="1">
      <c r="A6" s="95"/>
      <c r="B6" s="29"/>
      <c r="C6" s="87"/>
      <c r="D6" s="156"/>
      <c r="E6" s="156"/>
      <c r="F6" s="156"/>
      <c r="G6" s="30"/>
      <c r="H6" s="25"/>
      <c r="I6" s="25"/>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c r="BT6" s="87"/>
      <c r="BU6" s="87"/>
      <c r="BV6" s="87"/>
      <c r="BW6" s="87"/>
      <c r="BX6" s="87"/>
      <c r="BY6" s="87"/>
      <c r="BZ6" s="87"/>
      <c r="CA6" s="87"/>
      <c r="CB6" s="87"/>
      <c r="CC6" s="87"/>
      <c r="CD6" s="87"/>
      <c r="CE6" s="87"/>
      <c r="CF6" s="87"/>
      <c r="CG6" s="87"/>
      <c r="CH6" s="87"/>
      <c r="CI6" s="87"/>
      <c r="CJ6" s="87"/>
      <c r="CK6" s="87"/>
      <c r="CL6" s="87"/>
      <c r="CM6" s="87"/>
      <c r="CN6" s="87"/>
      <c r="CO6" s="87"/>
      <c r="CP6" s="87"/>
      <c r="CQ6" s="87"/>
      <c r="CR6" s="87"/>
      <c r="CS6" s="87"/>
      <c r="CT6" s="87"/>
      <c r="CU6" s="87"/>
      <c r="CV6" s="87"/>
      <c r="CW6" s="87"/>
      <c r="CX6" s="87"/>
      <c r="CY6" s="87"/>
      <c r="CZ6" s="87"/>
      <c r="DA6" s="87"/>
      <c r="DB6" s="87"/>
      <c r="DC6" s="87"/>
      <c r="DD6" s="87"/>
      <c r="DE6" s="87"/>
      <c r="DF6" s="87"/>
    </row>
    <row r="7" spans="1:110" s="96" customFormat="1">
      <c r="A7" s="95"/>
      <c r="B7" s="121" t="s">
        <v>79</v>
      </c>
      <c r="C7" s="87"/>
      <c r="D7" s="156"/>
      <c r="E7" s="156"/>
      <c r="F7" s="156"/>
      <c r="G7" s="30"/>
      <c r="H7" s="25"/>
      <c r="I7" s="25"/>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c r="DA7" s="87"/>
      <c r="DB7" s="87"/>
      <c r="DC7" s="87"/>
      <c r="DD7" s="87"/>
      <c r="DE7" s="87"/>
      <c r="DF7" s="87"/>
    </row>
    <row r="8" spans="1:110" s="96" customFormat="1">
      <c r="A8" s="95"/>
      <c r="B8" s="29"/>
      <c r="C8" s="87"/>
      <c r="D8" s="156"/>
      <c r="E8" s="156"/>
      <c r="F8" s="156"/>
      <c r="G8" s="30"/>
      <c r="H8" s="25"/>
      <c r="I8" s="25"/>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7"/>
      <c r="CP8" s="87"/>
      <c r="CQ8" s="87"/>
      <c r="CR8" s="87"/>
      <c r="CS8" s="87"/>
      <c r="CT8" s="87"/>
      <c r="CU8" s="87"/>
      <c r="CV8" s="87"/>
      <c r="CW8" s="87"/>
      <c r="CX8" s="87"/>
      <c r="CY8" s="87"/>
      <c r="CZ8" s="87"/>
      <c r="DA8" s="87"/>
      <c r="DB8" s="87"/>
      <c r="DC8" s="87"/>
      <c r="DD8" s="87"/>
      <c r="DE8" s="87"/>
      <c r="DF8" s="87"/>
    </row>
    <row r="9" spans="1:110" s="76" customFormat="1" ht="38.25">
      <c r="A9" s="152" t="s">
        <v>10</v>
      </c>
      <c r="B9" s="110" t="s">
        <v>45</v>
      </c>
      <c r="D9" s="77"/>
      <c r="E9" s="77"/>
      <c r="F9" s="77"/>
    </row>
    <row r="10" spans="1:110" s="76" customFormat="1" ht="38.25">
      <c r="A10" s="152"/>
      <c r="B10" s="110" t="s">
        <v>56</v>
      </c>
      <c r="D10" s="77"/>
      <c r="E10" s="77"/>
      <c r="F10" s="77"/>
    </row>
    <row r="11" spans="1:110" s="76" customFormat="1" ht="38.25">
      <c r="A11" s="152"/>
      <c r="B11" s="110" t="s">
        <v>57</v>
      </c>
      <c r="C11" s="79"/>
      <c r="D11" s="77"/>
      <c r="E11" s="80"/>
      <c r="F11" s="77"/>
    </row>
    <row r="12" spans="1:110" s="76" customFormat="1" ht="38.25">
      <c r="A12" s="152"/>
      <c r="B12" s="110" t="s">
        <v>58</v>
      </c>
      <c r="C12" s="79"/>
      <c r="D12" s="77"/>
      <c r="E12" s="80"/>
      <c r="F12" s="77"/>
    </row>
    <row r="13" spans="1:110" s="76" customFormat="1" ht="25.5">
      <c r="A13" s="152"/>
      <c r="B13" s="110" t="s">
        <v>59</v>
      </c>
      <c r="C13" s="79"/>
      <c r="D13" s="77"/>
      <c r="E13" s="80"/>
      <c r="F13" s="77"/>
    </row>
    <row r="14" spans="1:110" s="76" customFormat="1">
      <c r="A14" s="152"/>
      <c r="B14" s="110" t="s">
        <v>60</v>
      </c>
      <c r="C14" s="79"/>
      <c r="D14" s="77"/>
      <c r="E14" s="80"/>
      <c r="F14" s="77"/>
    </row>
    <row r="15" spans="1:110" s="76" customFormat="1" ht="25.5">
      <c r="A15" s="152"/>
      <c r="B15" s="110" t="s">
        <v>61</v>
      </c>
      <c r="C15" s="79"/>
      <c r="D15" s="77"/>
      <c r="E15" s="80"/>
      <c r="F15" s="77"/>
    </row>
    <row r="16" spans="1:110" s="96" customFormat="1" ht="25.5">
      <c r="A16" s="95"/>
      <c r="B16" s="112" t="s">
        <v>62</v>
      </c>
      <c r="C16" s="79" t="s">
        <v>3</v>
      </c>
      <c r="D16" s="77">
        <v>1</v>
      </c>
      <c r="E16" s="309"/>
      <c r="F16" s="77">
        <f>+D16*E16</f>
        <v>0</v>
      </c>
      <c r="G16" s="30"/>
      <c r="H16" s="25"/>
      <c r="I16" s="25"/>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row>
    <row r="17" spans="1:110" s="96" customFormat="1">
      <c r="A17" s="95"/>
      <c r="B17" s="29"/>
      <c r="C17" s="87"/>
      <c r="D17" s="156"/>
      <c r="E17" s="156"/>
      <c r="F17" s="156"/>
      <c r="G17" s="30"/>
      <c r="H17" s="25"/>
      <c r="I17" s="25"/>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row>
    <row r="18" spans="1:110" s="96" customFormat="1">
      <c r="A18" s="95"/>
      <c r="B18" s="29"/>
      <c r="C18" s="87"/>
      <c r="D18" s="156"/>
      <c r="E18" s="156"/>
      <c r="F18" s="156"/>
      <c r="G18" s="30"/>
      <c r="H18" s="25"/>
      <c r="I18" s="25"/>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row>
    <row r="19" spans="1:110" s="96" customFormat="1" ht="25.5">
      <c r="A19" s="95" t="s">
        <v>12</v>
      </c>
      <c r="B19" s="112" t="s">
        <v>166</v>
      </c>
      <c r="C19" s="87" t="s">
        <v>21</v>
      </c>
      <c r="D19" s="156">
        <v>100</v>
      </c>
      <c r="E19" s="310"/>
      <c r="F19" s="77">
        <f>+D19*E19</f>
        <v>0</v>
      </c>
      <c r="G19" s="30"/>
      <c r="H19" s="25"/>
      <c r="I19" s="25"/>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c r="BT19" s="87"/>
      <c r="BU19" s="87"/>
      <c r="BV19" s="87"/>
      <c r="BW19" s="87"/>
      <c r="BX19" s="87"/>
      <c r="BY19" s="87"/>
      <c r="BZ19" s="87"/>
      <c r="CA19" s="87"/>
      <c r="CB19" s="87"/>
      <c r="CC19" s="87"/>
      <c r="CD19" s="87"/>
      <c r="CE19" s="87"/>
      <c r="CF19" s="87"/>
      <c r="CG19" s="87"/>
      <c r="CH19" s="87"/>
      <c r="CI19" s="87"/>
      <c r="CJ19" s="87"/>
      <c r="CK19" s="87"/>
      <c r="CL19" s="87"/>
      <c r="CM19" s="87"/>
      <c r="CN19" s="87"/>
      <c r="CO19" s="87"/>
      <c r="CP19" s="87"/>
      <c r="CQ19" s="87"/>
      <c r="CR19" s="87"/>
      <c r="CS19" s="87"/>
      <c r="CT19" s="87"/>
      <c r="CU19" s="87"/>
      <c r="CV19" s="87"/>
      <c r="CW19" s="87"/>
      <c r="CX19" s="87"/>
      <c r="CY19" s="87"/>
      <c r="CZ19" s="87"/>
      <c r="DA19" s="87"/>
      <c r="DB19" s="87"/>
      <c r="DC19" s="87"/>
      <c r="DD19" s="87"/>
      <c r="DE19" s="87"/>
      <c r="DF19" s="87"/>
    </row>
    <row r="20" spans="1:110" s="96" customFormat="1">
      <c r="A20" s="95"/>
      <c r="B20" s="29"/>
      <c r="C20" s="87"/>
      <c r="D20" s="156"/>
      <c r="E20" s="156"/>
      <c r="F20" s="156"/>
      <c r="G20" s="30"/>
      <c r="H20" s="25"/>
      <c r="I20" s="25"/>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c r="BT20" s="87"/>
      <c r="BU20" s="87"/>
      <c r="BV20" s="87"/>
      <c r="BW20" s="87"/>
      <c r="BX20" s="87"/>
      <c r="BY20" s="87"/>
      <c r="BZ20" s="87"/>
      <c r="CA20" s="87"/>
      <c r="CB20" s="87"/>
      <c r="CC20" s="87"/>
      <c r="CD20" s="87"/>
      <c r="CE20" s="87"/>
      <c r="CF20" s="87"/>
      <c r="CG20" s="87"/>
      <c r="CH20" s="87"/>
      <c r="CI20" s="87"/>
      <c r="CJ20" s="87"/>
      <c r="CK20" s="87"/>
      <c r="CL20" s="87"/>
      <c r="CM20" s="87"/>
      <c r="CN20" s="87"/>
      <c r="CO20" s="87"/>
      <c r="CP20" s="87"/>
      <c r="CQ20" s="87"/>
      <c r="CR20" s="87"/>
      <c r="CS20" s="87"/>
      <c r="CT20" s="87"/>
      <c r="CU20" s="87"/>
      <c r="CV20" s="87"/>
      <c r="CW20" s="87"/>
      <c r="CX20" s="87"/>
      <c r="CY20" s="87"/>
      <c r="CZ20" s="87"/>
      <c r="DA20" s="87"/>
      <c r="DB20" s="87"/>
      <c r="DC20" s="87"/>
      <c r="DD20" s="87"/>
      <c r="DE20" s="87"/>
      <c r="DF20" s="87"/>
    </row>
    <row r="21" spans="1:110" s="96" customFormat="1">
      <c r="A21" s="95"/>
      <c r="B21" s="29"/>
      <c r="C21" s="87"/>
      <c r="D21" s="156"/>
      <c r="E21" s="156"/>
      <c r="F21" s="156"/>
      <c r="G21" s="30"/>
      <c r="H21" s="25"/>
      <c r="I21" s="25"/>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c r="BA21" s="87"/>
      <c r="BB21" s="87"/>
      <c r="BC21" s="87"/>
      <c r="BD21" s="87"/>
      <c r="BE21" s="87"/>
      <c r="BF21" s="87"/>
      <c r="BG21" s="87"/>
      <c r="BH21" s="87"/>
      <c r="BI21" s="87"/>
      <c r="BJ21" s="87"/>
      <c r="BK21" s="87"/>
      <c r="BL21" s="87"/>
      <c r="BM21" s="87"/>
      <c r="BN21" s="87"/>
      <c r="BO21" s="87"/>
      <c r="BP21" s="87"/>
      <c r="BQ21" s="87"/>
      <c r="BR21" s="87"/>
      <c r="BS21" s="87"/>
      <c r="BT21" s="87"/>
      <c r="BU21" s="87"/>
      <c r="BV21" s="87"/>
      <c r="BW21" s="87"/>
      <c r="BX21" s="87"/>
      <c r="BY21" s="87"/>
      <c r="BZ21" s="87"/>
      <c r="CA21" s="87"/>
      <c r="CB21" s="87"/>
      <c r="CC21" s="87"/>
      <c r="CD21" s="87"/>
      <c r="CE21" s="87"/>
      <c r="CF21" s="87"/>
      <c r="CG21" s="87"/>
      <c r="CH21" s="87"/>
      <c r="CI21" s="87"/>
      <c r="CJ21" s="87"/>
      <c r="CK21" s="87"/>
      <c r="CL21" s="87"/>
      <c r="CM21" s="87"/>
      <c r="CN21" s="87"/>
      <c r="CO21" s="87"/>
      <c r="CP21" s="87"/>
      <c r="CQ21" s="87"/>
      <c r="CR21" s="87"/>
      <c r="CS21" s="87"/>
      <c r="CT21" s="87"/>
      <c r="CU21" s="87"/>
      <c r="CV21" s="87"/>
      <c r="CW21" s="87"/>
      <c r="CX21" s="87"/>
      <c r="CY21" s="87"/>
      <c r="CZ21" s="87"/>
      <c r="DA21" s="87"/>
      <c r="DB21" s="87"/>
      <c r="DC21" s="87"/>
      <c r="DD21" s="87"/>
      <c r="DE21" s="87"/>
      <c r="DF21" s="87"/>
    </row>
    <row r="22" spans="1:110" s="96" customFormat="1" ht="38.25">
      <c r="A22" s="95" t="s">
        <v>13</v>
      </c>
      <c r="B22" s="113" t="s">
        <v>80</v>
      </c>
      <c r="D22" s="157"/>
      <c r="E22" s="157"/>
      <c r="F22" s="157"/>
      <c r="G22" s="30"/>
      <c r="H22" s="25"/>
      <c r="I22" s="25"/>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87"/>
      <c r="BU22" s="87"/>
      <c r="BV22" s="87"/>
      <c r="BW22" s="87"/>
      <c r="BX22" s="87"/>
      <c r="BY22" s="87"/>
      <c r="BZ22" s="87"/>
      <c r="CA22" s="87"/>
      <c r="CB22" s="87"/>
      <c r="CC22" s="87"/>
      <c r="CD22" s="87"/>
      <c r="CE22" s="87"/>
      <c r="CF22" s="87"/>
      <c r="CG22" s="87"/>
      <c r="CH22" s="87"/>
      <c r="CI22" s="87"/>
      <c r="CJ22" s="87"/>
      <c r="CK22" s="87"/>
      <c r="CL22" s="87"/>
      <c r="CM22" s="87"/>
      <c r="CN22" s="87"/>
      <c r="CO22" s="87"/>
      <c r="CP22" s="87"/>
      <c r="CQ22" s="87"/>
      <c r="CR22" s="87"/>
      <c r="CS22" s="87"/>
      <c r="CT22" s="87"/>
      <c r="CU22" s="87"/>
      <c r="CV22" s="87"/>
      <c r="CW22" s="87"/>
      <c r="CX22" s="87"/>
      <c r="CY22" s="87"/>
      <c r="CZ22" s="87"/>
      <c r="DA22" s="87"/>
      <c r="DB22" s="87"/>
      <c r="DC22" s="87"/>
      <c r="DD22" s="87"/>
      <c r="DE22" s="87"/>
      <c r="DF22" s="87"/>
    </row>
    <row r="23" spans="1:110" s="96" customFormat="1">
      <c r="A23" s="95"/>
      <c r="B23" s="112" t="s">
        <v>81</v>
      </c>
      <c r="C23" s="79" t="s">
        <v>19</v>
      </c>
      <c r="D23" s="77">
        <v>21</v>
      </c>
      <c r="E23" s="309"/>
      <c r="F23" s="77">
        <f>+D23*E23</f>
        <v>0</v>
      </c>
      <c r="G23" s="30"/>
      <c r="H23" s="25"/>
      <c r="I23" s="25"/>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c r="BO23" s="87"/>
      <c r="BP23" s="87"/>
      <c r="BQ23" s="87"/>
      <c r="BR23" s="87"/>
      <c r="BS23" s="87"/>
      <c r="BT23" s="87"/>
      <c r="BU23" s="87"/>
      <c r="BV23" s="87"/>
      <c r="BW23" s="87"/>
      <c r="BX23" s="87"/>
      <c r="BY23" s="87"/>
      <c r="BZ23" s="87"/>
      <c r="CA23" s="87"/>
      <c r="CB23" s="87"/>
      <c r="CC23" s="87"/>
      <c r="CD23" s="87"/>
      <c r="CE23" s="87"/>
      <c r="CF23" s="87"/>
      <c r="CG23" s="87"/>
      <c r="CH23" s="87"/>
      <c r="CI23" s="87"/>
      <c r="CJ23" s="87"/>
      <c r="CK23" s="87"/>
      <c r="CL23" s="87"/>
      <c r="CM23" s="87"/>
      <c r="CN23" s="87"/>
      <c r="CO23" s="87"/>
      <c r="CP23" s="87"/>
      <c r="CQ23" s="87"/>
      <c r="CR23" s="87"/>
      <c r="CS23" s="87"/>
      <c r="CT23" s="87"/>
      <c r="CU23" s="87"/>
      <c r="CV23" s="87"/>
      <c r="CW23" s="87"/>
      <c r="CX23" s="87"/>
      <c r="CY23" s="87"/>
      <c r="CZ23" s="87"/>
      <c r="DA23" s="87"/>
      <c r="DB23" s="87"/>
      <c r="DC23" s="87"/>
      <c r="DD23" s="87"/>
      <c r="DE23" s="87"/>
      <c r="DF23" s="87"/>
    </row>
    <row r="24" spans="1:110" s="96" customFormat="1">
      <c r="A24" s="95"/>
      <c r="B24" s="113" t="s">
        <v>82</v>
      </c>
      <c r="C24" s="79" t="s">
        <v>15</v>
      </c>
      <c r="D24" s="77">
        <v>25</v>
      </c>
      <c r="E24" s="309"/>
      <c r="F24" s="77">
        <f>+D24*E24</f>
        <v>0</v>
      </c>
      <c r="G24" s="30"/>
      <c r="H24" s="25"/>
      <c r="I24" s="25"/>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7"/>
      <c r="BK24" s="87"/>
      <c r="BL24" s="87"/>
      <c r="BM24" s="87"/>
      <c r="BN24" s="87"/>
      <c r="BO24" s="87"/>
      <c r="BP24" s="87"/>
      <c r="BQ24" s="87"/>
      <c r="BR24" s="87"/>
      <c r="BS24" s="87"/>
      <c r="BT24" s="87"/>
      <c r="BU24" s="87"/>
      <c r="BV24" s="87"/>
      <c r="BW24" s="87"/>
      <c r="BX24" s="87"/>
      <c r="BY24" s="87"/>
      <c r="BZ24" s="87"/>
      <c r="CA24" s="87"/>
      <c r="CB24" s="87"/>
      <c r="CC24" s="87"/>
      <c r="CD24" s="87"/>
      <c r="CE24" s="87"/>
      <c r="CF24" s="87"/>
      <c r="CG24" s="87"/>
      <c r="CH24" s="87"/>
      <c r="CI24" s="87"/>
      <c r="CJ24" s="87"/>
      <c r="CK24" s="87"/>
      <c r="CL24" s="87"/>
      <c r="CM24" s="87"/>
      <c r="CN24" s="87"/>
      <c r="CO24" s="87"/>
      <c r="CP24" s="87"/>
      <c r="CQ24" s="87"/>
      <c r="CR24" s="87"/>
      <c r="CS24" s="87"/>
      <c r="CT24" s="87"/>
      <c r="CU24" s="87"/>
      <c r="CV24" s="87"/>
      <c r="CW24" s="87"/>
      <c r="CX24" s="87"/>
      <c r="CY24" s="87"/>
      <c r="CZ24" s="87"/>
      <c r="DA24" s="87"/>
      <c r="DB24" s="87"/>
      <c r="DC24" s="87"/>
      <c r="DD24" s="87"/>
      <c r="DE24" s="87"/>
      <c r="DF24" s="87"/>
    </row>
    <row r="25" spans="1:110" s="96" customFormat="1">
      <c r="A25" s="95"/>
      <c r="B25" s="29"/>
      <c r="C25" s="87"/>
      <c r="D25" s="156"/>
      <c r="E25" s="156"/>
      <c r="F25" s="156"/>
      <c r="G25" s="30"/>
      <c r="H25" s="25"/>
      <c r="I25" s="25"/>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c r="BO25" s="87"/>
      <c r="BP25" s="87"/>
      <c r="BQ25" s="87"/>
      <c r="BR25" s="87"/>
      <c r="BS25" s="87"/>
      <c r="BT25" s="87"/>
      <c r="BU25" s="87"/>
      <c r="BV25" s="87"/>
      <c r="BW25" s="87"/>
      <c r="BX25" s="87"/>
      <c r="BY25" s="87"/>
      <c r="BZ25" s="87"/>
      <c r="CA25" s="87"/>
      <c r="CB25" s="87"/>
      <c r="CC25" s="87"/>
      <c r="CD25" s="87"/>
      <c r="CE25" s="87"/>
      <c r="CF25" s="87"/>
      <c r="CG25" s="87"/>
      <c r="CH25" s="87"/>
      <c r="CI25" s="87"/>
      <c r="CJ25" s="87"/>
      <c r="CK25" s="87"/>
      <c r="CL25" s="87"/>
      <c r="CM25" s="87"/>
      <c r="CN25" s="87"/>
      <c r="CO25" s="87"/>
      <c r="CP25" s="87"/>
      <c r="CQ25" s="87"/>
      <c r="CR25" s="87"/>
      <c r="CS25" s="87"/>
      <c r="CT25" s="87"/>
      <c r="CU25" s="87"/>
      <c r="CV25" s="87"/>
      <c r="CW25" s="87"/>
      <c r="CX25" s="87"/>
      <c r="CY25" s="87"/>
      <c r="CZ25" s="87"/>
      <c r="DA25" s="87"/>
      <c r="DB25" s="87"/>
      <c r="DC25" s="87"/>
      <c r="DD25" s="87"/>
      <c r="DE25" s="87"/>
      <c r="DF25" s="87"/>
    </row>
    <row r="26" spans="1:110" s="96" customFormat="1">
      <c r="A26" s="95"/>
      <c r="B26" s="29"/>
      <c r="C26" s="87"/>
      <c r="D26" s="156"/>
      <c r="E26" s="156"/>
      <c r="F26" s="156"/>
      <c r="G26" s="30"/>
      <c r="H26" s="25"/>
      <c r="I26" s="25"/>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7"/>
      <c r="BM26" s="87"/>
      <c r="BN26" s="87"/>
      <c r="BO26" s="87"/>
      <c r="BP26" s="87"/>
      <c r="BQ26" s="87"/>
      <c r="BR26" s="87"/>
      <c r="BS26" s="87"/>
      <c r="BT26" s="87"/>
      <c r="BU26" s="87"/>
      <c r="BV26" s="87"/>
      <c r="BW26" s="87"/>
      <c r="BX26" s="87"/>
      <c r="BY26" s="87"/>
      <c r="BZ26" s="87"/>
      <c r="CA26" s="87"/>
      <c r="CB26" s="87"/>
      <c r="CC26" s="87"/>
      <c r="CD26" s="87"/>
      <c r="CE26" s="87"/>
      <c r="CF26" s="87"/>
      <c r="CG26" s="87"/>
      <c r="CH26" s="87"/>
      <c r="CI26" s="87"/>
      <c r="CJ26" s="87"/>
      <c r="CK26" s="87"/>
      <c r="CL26" s="87"/>
      <c r="CM26" s="87"/>
      <c r="CN26" s="87"/>
      <c r="CO26" s="87"/>
      <c r="CP26" s="87"/>
      <c r="CQ26" s="87"/>
      <c r="CR26" s="87"/>
      <c r="CS26" s="87"/>
      <c r="CT26" s="87"/>
      <c r="CU26" s="87"/>
      <c r="CV26" s="87"/>
      <c r="CW26" s="87"/>
      <c r="CX26" s="87"/>
      <c r="CY26" s="87"/>
      <c r="CZ26" s="87"/>
      <c r="DA26" s="87"/>
      <c r="DB26" s="87"/>
      <c r="DC26" s="87"/>
      <c r="DD26" s="87"/>
      <c r="DE26" s="87"/>
      <c r="DF26" s="87"/>
    </row>
    <row r="27" spans="1:110" s="96" customFormat="1" ht="63.75">
      <c r="A27" s="95" t="s">
        <v>14</v>
      </c>
      <c r="B27" s="113" t="s">
        <v>147</v>
      </c>
      <c r="C27" s="79" t="s">
        <v>15</v>
      </c>
      <c r="D27" s="77">
        <v>100</v>
      </c>
      <c r="E27" s="309"/>
      <c r="F27" s="77">
        <f>+D27*E27</f>
        <v>0</v>
      </c>
      <c r="G27" s="30"/>
      <c r="H27" s="25"/>
      <c r="I27" s="25"/>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c r="BA27" s="87"/>
      <c r="BB27" s="87"/>
      <c r="BC27" s="87"/>
      <c r="BD27" s="87"/>
      <c r="BE27" s="87"/>
      <c r="BF27" s="87"/>
      <c r="BG27" s="87"/>
      <c r="BH27" s="87"/>
      <c r="BI27" s="87"/>
      <c r="BJ27" s="87"/>
      <c r="BK27" s="87"/>
      <c r="BL27" s="87"/>
      <c r="BM27" s="87"/>
      <c r="BN27" s="87"/>
      <c r="BO27" s="87"/>
      <c r="BP27" s="87"/>
      <c r="BQ27" s="87"/>
      <c r="BR27" s="87"/>
      <c r="BS27" s="87"/>
      <c r="BT27" s="87"/>
      <c r="BU27" s="87"/>
      <c r="BV27" s="87"/>
      <c r="BW27" s="87"/>
      <c r="BX27" s="87"/>
      <c r="BY27" s="87"/>
      <c r="BZ27" s="87"/>
      <c r="CA27" s="87"/>
      <c r="CB27" s="87"/>
      <c r="CC27" s="87"/>
      <c r="CD27" s="87"/>
      <c r="CE27" s="87"/>
      <c r="CF27" s="87"/>
      <c r="CG27" s="87"/>
      <c r="CH27" s="87"/>
      <c r="CI27" s="87"/>
      <c r="CJ27" s="87"/>
      <c r="CK27" s="87"/>
      <c r="CL27" s="87"/>
      <c r="CM27" s="87"/>
      <c r="CN27" s="87"/>
      <c r="CO27" s="87"/>
      <c r="CP27" s="87"/>
      <c r="CQ27" s="87"/>
      <c r="CR27" s="87"/>
      <c r="CS27" s="87"/>
      <c r="CT27" s="87"/>
      <c r="CU27" s="87"/>
      <c r="CV27" s="87"/>
      <c r="CW27" s="87"/>
      <c r="CX27" s="87"/>
      <c r="CY27" s="87"/>
      <c r="CZ27" s="87"/>
      <c r="DA27" s="87"/>
      <c r="DB27" s="87"/>
      <c r="DC27" s="87"/>
      <c r="DD27" s="87"/>
      <c r="DE27" s="87"/>
      <c r="DF27" s="87"/>
    </row>
    <row r="28" spans="1:110" s="96" customFormat="1">
      <c r="A28" s="95"/>
      <c r="B28" s="29"/>
      <c r="C28" s="87"/>
      <c r="D28" s="156"/>
      <c r="E28" s="156"/>
      <c r="F28" s="156"/>
      <c r="G28" s="30"/>
      <c r="H28" s="25"/>
      <c r="I28" s="25"/>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c r="BT28" s="87"/>
      <c r="BU28" s="87"/>
      <c r="BV28" s="87"/>
      <c r="BW28" s="87"/>
      <c r="BX28" s="87"/>
      <c r="BY28" s="87"/>
      <c r="BZ28" s="87"/>
      <c r="CA28" s="87"/>
      <c r="CB28" s="87"/>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row>
    <row r="29" spans="1:110" s="96" customFormat="1" ht="15.75" customHeight="1">
      <c r="A29" s="95"/>
      <c r="B29" s="29"/>
      <c r="C29" s="87"/>
      <c r="D29" s="156"/>
      <c r="E29" s="156"/>
      <c r="F29" s="156"/>
      <c r="G29" s="30"/>
      <c r="H29" s="25"/>
      <c r="I29" s="25"/>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c r="BO29" s="87"/>
      <c r="BP29" s="87"/>
      <c r="BQ29" s="87"/>
      <c r="BR29" s="87"/>
      <c r="BS29" s="87"/>
      <c r="BT29" s="87"/>
      <c r="BU29" s="87"/>
      <c r="BV29" s="87"/>
      <c r="BW29" s="87"/>
      <c r="BX29" s="87"/>
      <c r="BY29" s="87"/>
      <c r="BZ29" s="87"/>
      <c r="CA29" s="87"/>
      <c r="CB29" s="87"/>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row>
    <row r="30" spans="1:110" s="96" customFormat="1">
      <c r="A30" s="95"/>
      <c r="B30" s="121" t="s">
        <v>51</v>
      </c>
      <c r="C30" s="87"/>
      <c r="D30" s="156"/>
      <c r="E30" s="156"/>
      <c r="F30" s="156"/>
      <c r="G30" s="30"/>
      <c r="H30" s="25"/>
      <c r="I30" s="25"/>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row>
    <row r="31" spans="1:110" s="96" customFormat="1">
      <c r="A31" s="95"/>
      <c r="B31" s="29"/>
      <c r="C31" s="87"/>
      <c r="D31" s="156"/>
      <c r="E31" s="156"/>
      <c r="F31" s="156"/>
      <c r="G31" s="30"/>
      <c r="H31" s="25"/>
      <c r="I31" s="25"/>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c r="BT31" s="87"/>
      <c r="BU31" s="87"/>
      <c r="BV31" s="87"/>
      <c r="BW31" s="87"/>
      <c r="BX31" s="87"/>
      <c r="BY31" s="87"/>
      <c r="BZ31" s="87"/>
      <c r="CA31" s="87"/>
      <c r="CB31" s="87"/>
      <c r="CC31" s="87"/>
      <c r="CD31" s="87"/>
      <c r="CE31" s="87"/>
      <c r="CF31" s="87"/>
      <c r="CG31" s="87"/>
      <c r="CH31" s="87"/>
      <c r="CI31" s="87"/>
      <c r="CJ31" s="87"/>
      <c r="CK31" s="87"/>
      <c r="CL31" s="87"/>
      <c r="CM31" s="87"/>
      <c r="CN31" s="87"/>
      <c r="CO31" s="87"/>
      <c r="CP31" s="87"/>
      <c r="CQ31" s="87"/>
      <c r="CR31" s="87"/>
      <c r="CS31" s="87"/>
      <c r="CT31" s="87"/>
      <c r="CU31" s="87"/>
      <c r="CV31" s="87"/>
      <c r="CW31" s="87"/>
      <c r="CX31" s="87"/>
      <c r="CY31" s="87"/>
      <c r="CZ31" s="87"/>
      <c r="DA31" s="87"/>
      <c r="DB31" s="87"/>
      <c r="DC31" s="87"/>
      <c r="DD31" s="87"/>
      <c r="DE31" s="87"/>
      <c r="DF31" s="87"/>
    </row>
    <row r="32" spans="1:110" s="96" customFormat="1" ht="63.75">
      <c r="A32" s="95"/>
      <c r="B32" s="29" t="s">
        <v>70</v>
      </c>
      <c r="C32" s="87"/>
      <c r="D32" s="156"/>
      <c r="E32" s="156"/>
      <c r="F32" s="156"/>
      <c r="G32" s="30"/>
      <c r="H32" s="25"/>
      <c r="I32" s="25"/>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7"/>
      <c r="BM32" s="87"/>
      <c r="BN32" s="87"/>
      <c r="BO32" s="87"/>
      <c r="BP32" s="87"/>
      <c r="BQ32" s="87"/>
      <c r="BR32" s="87"/>
      <c r="BS32" s="87"/>
      <c r="BT32" s="87"/>
      <c r="BU32" s="87"/>
      <c r="BV32" s="87"/>
      <c r="BW32" s="87"/>
      <c r="BX32" s="87"/>
      <c r="BY32" s="87"/>
      <c r="BZ32" s="87"/>
      <c r="CA32" s="87"/>
      <c r="CB32" s="87"/>
      <c r="CC32" s="87"/>
      <c r="CD32" s="87"/>
      <c r="CE32" s="87"/>
      <c r="CF32" s="87"/>
      <c r="CG32" s="87"/>
      <c r="CH32" s="87"/>
      <c r="CI32" s="87"/>
      <c r="CJ32" s="87"/>
      <c r="CK32" s="87"/>
      <c r="CL32" s="87"/>
      <c r="CM32" s="87"/>
      <c r="CN32" s="87"/>
      <c r="CO32" s="87"/>
      <c r="CP32" s="87"/>
      <c r="CQ32" s="87"/>
      <c r="CR32" s="87"/>
      <c r="CS32" s="87"/>
      <c r="CT32" s="87"/>
      <c r="CU32" s="87"/>
      <c r="CV32" s="87"/>
      <c r="CW32" s="87"/>
      <c r="CX32" s="87"/>
      <c r="CY32" s="87"/>
      <c r="CZ32" s="87"/>
      <c r="DA32" s="87"/>
      <c r="DB32" s="87"/>
      <c r="DC32" s="87"/>
      <c r="DD32" s="87"/>
      <c r="DE32" s="87"/>
      <c r="DF32" s="87"/>
    </row>
    <row r="33" spans="1:110" s="96" customFormat="1">
      <c r="A33" s="95"/>
      <c r="B33" s="29"/>
      <c r="C33" s="87"/>
      <c r="D33" s="156"/>
      <c r="E33" s="156"/>
      <c r="F33" s="156"/>
      <c r="G33" s="30"/>
      <c r="H33" s="25"/>
      <c r="I33" s="25"/>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c r="BO33" s="87"/>
      <c r="BP33" s="87"/>
      <c r="BQ33" s="87"/>
      <c r="BR33" s="87"/>
      <c r="BS33" s="87"/>
      <c r="BT33" s="87"/>
      <c r="BU33" s="87"/>
      <c r="BV33" s="87"/>
      <c r="BW33" s="87"/>
      <c r="BX33" s="87"/>
      <c r="BY33" s="87"/>
      <c r="BZ33" s="87"/>
      <c r="CA33" s="87"/>
      <c r="CB33" s="87"/>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row>
    <row r="34" spans="1:110" s="24" customFormat="1" ht="51">
      <c r="A34" s="36" t="s">
        <v>10</v>
      </c>
      <c r="B34" s="110" t="s">
        <v>72</v>
      </c>
      <c r="D34" s="120"/>
      <c r="E34" s="120"/>
      <c r="F34" s="120"/>
    </row>
    <row r="35" spans="1:110" s="24" customFormat="1">
      <c r="A35" s="36"/>
      <c r="B35" s="110"/>
      <c r="C35" s="33"/>
      <c r="D35" s="23"/>
      <c r="E35" s="23"/>
      <c r="F35" s="23"/>
    </row>
    <row r="36" spans="1:110" s="96" customFormat="1" ht="51">
      <c r="A36" s="95" t="s">
        <v>0</v>
      </c>
      <c r="B36" s="113" t="s">
        <v>73</v>
      </c>
      <c r="C36" s="33" t="s">
        <v>19</v>
      </c>
      <c r="D36" s="23">
        <v>3.1</v>
      </c>
      <c r="E36" s="311"/>
      <c r="F36" s="77">
        <f>+D36*E36</f>
        <v>0</v>
      </c>
      <c r="G36" s="30"/>
      <c r="H36" s="25"/>
      <c r="I36" s="25"/>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c r="BT36" s="87"/>
      <c r="BU36" s="87"/>
      <c r="BV36" s="87"/>
      <c r="BW36" s="87"/>
      <c r="BX36" s="87"/>
      <c r="BY36" s="87"/>
      <c r="BZ36" s="87"/>
      <c r="CA36" s="87"/>
      <c r="CB36" s="87"/>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row>
    <row r="37" spans="1:110" s="96" customFormat="1">
      <c r="A37" s="95"/>
      <c r="B37" s="113"/>
      <c r="C37" s="33"/>
      <c r="D37" s="23"/>
      <c r="E37" s="23"/>
      <c r="F37" s="23"/>
      <c r="G37" s="30"/>
      <c r="H37" s="25"/>
      <c r="I37" s="25"/>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7"/>
      <c r="BS37" s="87"/>
      <c r="BT37" s="87"/>
      <c r="BU37" s="87"/>
      <c r="BV37" s="87"/>
      <c r="BW37" s="87"/>
      <c r="BX37" s="87"/>
      <c r="BY37" s="87"/>
      <c r="BZ37" s="87"/>
      <c r="CA37" s="87"/>
      <c r="CB37" s="87"/>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row>
    <row r="38" spans="1:110" s="96" customFormat="1" ht="38.25">
      <c r="A38" s="95" t="s">
        <v>1</v>
      </c>
      <c r="B38" s="113" t="s">
        <v>74</v>
      </c>
      <c r="C38" s="33" t="s">
        <v>19</v>
      </c>
      <c r="D38" s="23">
        <v>20</v>
      </c>
      <c r="E38" s="311"/>
      <c r="F38" s="77">
        <f>+D38*E38</f>
        <v>0</v>
      </c>
      <c r="G38" s="30"/>
      <c r="H38" s="25"/>
      <c r="I38" s="25"/>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c r="BO38" s="87"/>
      <c r="BP38" s="87"/>
      <c r="BQ38" s="87"/>
      <c r="BR38" s="87"/>
      <c r="BS38" s="87"/>
      <c r="BT38" s="87"/>
      <c r="BU38" s="87"/>
      <c r="BV38" s="87"/>
      <c r="BW38" s="87"/>
      <c r="BX38" s="87"/>
      <c r="BY38" s="87"/>
      <c r="BZ38" s="87"/>
      <c r="CA38" s="87"/>
      <c r="CB38" s="87"/>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row>
    <row r="39" spans="1:110" s="96" customFormat="1">
      <c r="A39" s="95"/>
      <c r="B39" s="113"/>
      <c r="C39" s="33"/>
      <c r="D39" s="23"/>
      <c r="E39" s="23"/>
      <c r="F39" s="23"/>
      <c r="G39" s="30"/>
      <c r="H39" s="25"/>
      <c r="I39" s="25"/>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c r="BT39" s="87"/>
      <c r="BU39" s="87"/>
      <c r="BV39" s="87"/>
      <c r="BW39" s="87"/>
      <c r="BX39" s="87"/>
      <c r="BY39" s="87"/>
      <c r="BZ39" s="87"/>
      <c r="CA39" s="87"/>
      <c r="CB39" s="87"/>
      <c r="CC39" s="87"/>
      <c r="CD39" s="87"/>
      <c r="CE39" s="87"/>
      <c r="CF39" s="87"/>
      <c r="CG39" s="87"/>
      <c r="CH39" s="87"/>
      <c r="CI39" s="87"/>
      <c r="CJ39" s="87"/>
      <c r="CK39" s="87"/>
      <c r="CL39" s="87"/>
      <c r="CM39" s="87"/>
      <c r="CN39" s="87"/>
      <c r="CO39" s="87"/>
      <c r="CP39" s="87"/>
      <c r="CQ39" s="87"/>
      <c r="CR39" s="87"/>
      <c r="CS39" s="87"/>
      <c r="CT39" s="87"/>
      <c r="CU39" s="87"/>
      <c r="CV39" s="87"/>
      <c r="CW39" s="87"/>
      <c r="CX39" s="87"/>
      <c r="CY39" s="87"/>
      <c r="CZ39" s="87"/>
      <c r="DA39" s="87"/>
      <c r="DB39" s="87"/>
      <c r="DC39" s="87"/>
      <c r="DD39" s="87"/>
      <c r="DE39" s="87"/>
      <c r="DF39" s="87"/>
    </row>
    <row r="40" spans="1:110" s="96" customFormat="1">
      <c r="A40" s="95"/>
      <c r="B40" s="113"/>
      <c r="C40" s="79"/>
      <c r="D40" s="77"/>
      <c r="E40" s="80"/>
      <c r="F40" s="77"/>
      <c r="G40" s="30"/>
      <c r="H40" s="25"/>
      <c r="I40" s="25"/>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c r="BT40" s="87"/>
      <c r="BU40" s="87"/>
      <c r="BV40" s="87"/>
      <c r="BW40" s="87"/>
      <c r="BX40" s="87"/>
      <c r="BY40" s="87"/>
      <c r="BZ40" s="87"/>
      <c r="CA40" s="87"/>
      <c r="CB40" s="87"/>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row>
    <row r="41" spans="1:110" s="96" customFormat="1" ht="38.25">
      <c r="A41" s="95" t="s">
        <v>12</v>
      </c>
      <c r="B41" s="113" t="s">
        <v>69</v>
      </c>
      <c r="D41" s="157"/>
      <c r="E41" s="157"/>
      <c r="F41" s="157"/>
      <c r="G41" s="30"/>
      <c r="H41" s="25"/>
      <c r="I41" s="25"/>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c r="BO41" s="87"/>
      <c r="BP41" s="87"/>
      <c r="BQ41" s="87"/>
      <c r="BR41" s="87"/>
      <c r="BS41" s="87"/>
      <c r="BT41" s="87"/>
      <c r="BU41" s="87"/>
      <c r="BV41" s="87"/>
      <c r="BW41" s="87"/>
      <c r="BX41" s="87"/>
      <c r="BY41" s="87"/>
      <c r="BZ41" s="87"/>
      <c r="CA41" s="87"/>
      <c r="CB41" s="87"/>
      <c r="CC41" s="87"/>
      <c r="CD41" s="87"/>
      <c r="CE41" s="87"/>
      <c r="CF41" s="87"/>
      <c r="CG41" s="87"/>
      <c r="CH41" s="87"/>
      <c r="CI41" s="87"/>
      <c r="CJ41" s="87"/>
      <c r="CK41" s="87"/>
      <c r="CL41" s="87"/>
      <c r="CM41" s="87"/>
      <c r="CN41" s="87"/>
      <c r="CO41" s="87"/>
      <c r="CP41" s="87"/>
      <c r="CQ41" s="87"/>
      <c r="CR41" s="87"/>
      <c r="CS41" s="87"/>
      <c r="CT41" s="87"/>
      <c r="CU41" s="87"/>
      <c r="CV41" s="87"/>
      <c r="CW41" s="87"/>
      <c r="CX41" s="87"/>
      <c r="CY41" s="87"/>
      <c r="CZ41" s="87"/>
      <c r="DA41" s="87"/>
      <c r="DB41" s="87"/>
      <c r="DC41" s="87"/>
      <c r="DD41" s="87"/>
      <c r="DE41" s="87"/>
      <c r="DF41" s="87"/>
    </row>
    <row r="42" spans="1:110" s="24" customFormat="1" ht="38.25">
      <c r="A42" s="36"/>
      <c r="B42" s="110" t="s">
        <v>71</v>
      </c>
      <c r="C42" s="33"/>
      <c r="D42" s="23"/>
      <c r="E42" s="23"/>
      <c r="F42" s="23"/>
    </row>
    <row r="43" spans="1:110" s="96" customFormat="1">
      <c r="A43" s="95"/>
      <c r="B43" s="113"/>
      <c r="C43" s="79"/>
      <c r="D43" s="77"/>
      <c r="E43" s="80"/>
      <c r="F43" s="77"/>
      <c r="G43" s="30"/>
      <c r="H43" s="25"/>
      <c r="I43" s="25"/>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c r="BT43" s="87"/>
      <c r="BU43" s="87"/>
      <c r="BV43" s="87"/>
      <c r="BW43" s="87"/>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row>
    <row r="44" spans="1:110" s="96" customFormat="1" ht="38.25">
      <c r="A44" s="95" t="s">
        <v>0</v>
      </c>
      <c r="B44" s="113" t="s">
        <v>148</v>
      </c>
      <c r="C44" s="79" t="s">
        <v>15</v>
      </c>
      <c r="D44" s="77">
        <f>306.7-21.9</f>
        <v>284.8</v>
      </c>
      <c r="E44" s="309"/>
      <c r="F44" s="77">
        <f>+D44*E44</f>
        <v>0</v>
      </c>
      <c r="G44" s="30"/>
      <c r="H44" s="25"/>
      <c r="I44" s="25"/>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7"/>
      <c r="BC44" s="87"/>
      <c r="BD44" s="87"/>
      <c r="BE44" s="87"/>
      <c r="BF44" s="87"/>
      <c r="BG44" s="87"/>
      <c r="BH44" s="87"/>
      <c r="BI44" s="87"/>
      <c r="BJ44" s="87"/>
      <c r="BK44" s="87"/>
      <c r="BL44" s="87"/>
      <c r="BM44" s="87"/>
      <c r="BN44" s="87"/>
      <c r="BO44" s="87"/>
      <c r="BP44" s="87"/>
      <c r="BQ44" s="87"/>
      <c r="BR44" s="87"/>
      <c r="BS44" s="87"/>
      <c r="BT44" s="87"/>
      <c r="BU44" s="87"/>
      <c r="BV44" s="87"/>
      <c r="BW44" s="87"/>
      <c r="BX44" s="87"/>
      <c r="BY44" s="87"/>
      <c r="BZ44" s="87"/>
      <c r="CA44" s="87"/>
      <c r="CB44" s="87"/>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7"/>
      <c r="DD44" s="87"/>
      <c r="DE44" s="87"/>
      <c r="DF44" s="87"/>
    </row>
    <row r="45" spans="1:110" s="96" customFormat="1">
      <c r="A45" s="95"/>
      <c r="B45" s="113"/>
      <c r="C45" s="79"/>
      <c r="D45" s="77"/>
      <c r="E45" s="80"/>
      <c r="F45" s="77"/>
      <c r="G45" s="30"/>
      <c r="H45" s="25"/>
      <c r="I45" s="25"/>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c r="BE45" s="87"/>
      <c r="BF45" s="87"/>
      <c r="BG45" s="87"/>
      <c r="BH45" s="87"/>
      <c r="BI45" s="87"/>
      <c r="BJ45" s="87"/>
      <c r="BK45" s="87"/>
      <c r="BL45" s="87"/>
      <c r="BM45" s="87"/>
      <c r="BN45" s="87"/>
      <c r="BO45" s="87"/>
      <c r="BP45" s="87"/>
      <c r="BQ45" s="87"/>
      <c r="BR45" s="87"/>
      <c r="BS45" s="87"/>
      <c r="BT45" s="87"/>
      <c r="BU45" s="87"/>
      <c r="BV45" s="87"/>
      <c r="BW45" s="87"/>
      <c r="BX45" s="87"/>
      <c r="BY45" s="87"/>
      <c r="BZ45" s="87"/>
      <c r="CA45" s="87"/>
      <c r="CB45" s="87"/>
      <c r="CC45" s="87"/>
      <c r="CD45" s="87"/>
      <c r="CE45" s="87"/>
      <c r="CF45" s="87"/>
      <c r="CG45" s="87"/>
      <c r="CH45" s="87"/>
      <c r="CI45" s="87"/>
      <c r="CJ45" s="87"/>
      <c r="CK45" s="87"/>
      <c r="CL45" s="87"/>
      <c r="CM45" s="87"/>
      <c r="CN45" s="87"/>
      <c r="CO45" s="87"/>
      <c r="CP45" s="87"/>
      <c r="CQ45" s="87"/>
      <c r="CR45" s="87"/>
      <c r="CS45" s="87"/>
      <c r="CT45" s="87"/>
      <c r="CU45" s="87"/>
      <c r="CV45" s="87"/>
      <c r="CW45" s="87"/>
      <c r="CX45" s="87"/>
      <c r="CY45" s="87"/>
      <c r="CZ45" s="87"/>
      <c r="DA45" s="87"/>
      <c r="DB45" s="87"/>
      <c r="DC45" s="87"/>
      <c r="DD45" s="87"/>
      <c r="DE45" s="87"/>
      <c r="DF45" s="87"/>
    </row>
    <row r="46" spans="1:110" s="96" customFormat="1" ht="38.25">
      <c r="A46" s="95" t="s">
        <v>1</v>
      </c>
      <c r="B46" s="113" t="s">
        <v>63</v>
      </c>
      <c r="C46" s="79" t="s">
        <v>15</v>
      </c>
      <c r="D46" s="77">
        <f>9.6+10+41</f>
        <v>60.6</v>
      </c>
      <c r="E46" s="309"/>
      <c r="F46" s="77">
        <f>+D46*E46</f>
        <v>0</v>
      </c>
      <c r="G46" s="30"/>
      <c r="H46" s="25"/>
      <c r="I46" s="25"/>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c r="BG46" s="87"/>
      <c r="BH46" s="87"/>
      <c r="BI46" s="87"/>
      <c r="BJ46" s="87"/>
      <c r="BK46" s="87"/>
      <c r="BL46" s="87"/>
      <c r="BM46" s="87"/>
      <c r="BN46" s="87"/>
      <c r="BO46" s="87"/>
      <c r="BP46" s="87"/>
      <c r="BQ46" s="87"/>
      <c r="BR46" s="87"/>
      <c r="BS46" s="87"/>
      <c r="BT46" s="87"/>
      <c r="BU46" s="87"/>
      <c r="BV46" s="87"/>
      <c r="BW46" s="87"/>
      <c r="BX46" s="87"/>
      <c r="BY46" s="87"/>
      <c r="BZ46" s="87"/>
      <c r="CA46" s="87"/>
      <c r="CB46" s="87"/>
      <c r="CC46" s="87"/>
      <c r="CD46" s="87"/>
      <c r="CE46" s="87"/>
      <c r="CF46" s="87"/>
      <c r="CG46" s="87"/>
      <c r="CH46" s="87"/>
      <c r="CI46" s="87"/>
      <c r="CJ46" s="87"/>
      <c r="CK46" s="87"/>
      <c r="CL46" s="87"/>
      <c r="CM46" s="87"/>
      <c r="CN46" s="87"/>
      <c r="CO46" s="87"/>
      <c r="CP46" s="87"/>
      <c r="CQ46" s="87"/>
      <c r="CR46" s="87"/>
      <c r="CS46" s="87"/>
      <c r="CT46" s="87"/>
      <c r="CU46" s="87"/>
      <c r="CV46" s="87"/>
      <c r="CW46" s="87"/>
      <c r="CX46" s="87"/>
      <c r="CY46" s="87"/>
      <c r="CZ46" s="87"/>
      <c r="DA46" s="87"/>
      <c r="DB46" s="87"/>
      <c r="DC46" s="87"/>
      <c r="DD46" s="87"/>
      <c r="DE46" s="87"/>
      <c r="DF46" s="87"/>
    </row>
    <row r="47" spans="1:110" s="96" customFormat="1">
      <c r="A47" s="95"/>
      <c r="B47" s="113"/>
      <c r="C47" s="79"/>
      <c r="D47" s="77"/>
      <c r="E47" s="80"/>
      <c r="F47" s="77"/>
      <c r="G47" s="30"/>
      <c r="H47" s="25"/>
      <c r="I47" s="25"/>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c r="BA47" s="87"/>
      <c r="BB47" s="87"/>
      <c r="BC47" s="87"/>
      <c r="BD47" s="87"/>
      <c r="BE47" s="87"/>
      <c r="BF47" s="87"/>
      <c r="BG47" s="87"/>
      <c r="BH47" s="87"/>
      <c r="BI47" s="87"/>
      <c r="BJ47" s="87"/>
      <c r="BK47" s="87"/>
      <c r="BL47" s="87"/>
      <c r="BM47" s="87"/>
      <c r="BN47" s="87"/>
      <c r="BO47" s="87"/>
      <c r="BP47" s="87"/>
      <c r="BQ47" s="87"/>
      <c r="BR47" s="87"/>
      <c r="BS47" s="87"/>
      <c r="BT47" s="87"/>
      <c r="BU47" s="87"/>
      <c r="BV47" s="87"/>
      <c r="BW47" s="87"/>
      <c r="BX47" s="87"/>
      <c r="BY47" s="87"/>
      <c r="BZ47" s="87"/>
      <c r="CA47" s="87"/>
      <c r="CB47" s="87"/>
      <c r="CC47" s="87"/>
      <c r="CD47" s="87"/>
      <c r="CE47" s="87"/>
      <c r="CF47" s="87"/>
      <c r="CG47" s="87"/>
      <c r="CH47" s="87"/>
      <c r="CI47" s="87"/>
      <c r="CJ47" s="87"/>
      <c r="CK47" s="87"/>
      <c r="CL47" s="87"/>
      <c r="CM47" s="87"/>
      <c r="CN47" s="87"/>
      <c r="CO47" s="87"/>
      <c r="CP47" s="87"/>
      <c r="CQ47" s="87"/>
      <c r="CR47" s="87"/>
      <c r="CS47" s="87"/>
      <c r="CT47" s="87"/>
      <c r="CU47" s="87"/>
      <c r="CV47" s="87"/>
      <c r="CW47" s="87"/>
      <c r="CX47" s="87"/>
      <c r="CY47" s="87"/>
      <c r="CZ47" s="87"/>
      <c r="DA47" s="87"/>
      <c r="DB47" s="87"/>
      <c r="DC47" s="87"/>
      <c r="DD47" s="87"/>
      <c r="DE47" s="87"/>
      <c r="DF47" s="87"/>
    </row>
    <row r="48" spans="1:110" s="96" customFormat="1" ht="63.75">
      <c r="A48" s="95" t="s">
        <v>2</v>
      </c>
      <c r="B48" s="113" t="s">
        <v>64</v>
      </c>
      <c r="C48" s="79" t="s">
        <v>15</v>
      </c>
      <c r="D48" s="77">
        <f>6.5+8.1</f>
        <v>14.6</v>
      </c>
      <c r="E48" s="309"/>
      <c r="F48" s="77">
        <f>+D48*E48</f>
        <v>0</v>
      </c>
      <c r="G48" s="30"/>
      <c r="H48" s="25"/>
      <c r="I48" s="25"/>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87"/>
      <c r="BS48" s="87"/>
      <c r="BT48" s="87"/>
      <c r="BU48" s="87"/>
      <c r="BV48" s="87"/>
      <c r="BW48" s="87"/>
      <c r="BX48" s="87"/>
      <c r="BY48" s="87"/>
      <c r="BZ48" s="87"/>
      <c r="CA48" s="87"/>
      <c r="CB48" s="87"/>
      <c r="CC48" s="87"/>
      <c r="CD48" s="87"/>
      <c r="CE48" s="87"/>
      <c r="CF48" s="87"/>
      <c r="CG48" s="87"/>
      <c r="CH48" s="87"/>
      <c r="CI48" s="87"/>
      <c r="CJ48" s="87"/>
      <c r="CK48" s="87"/>
      <c r="CL48" s="87"/>
      <c r="CM48" s="87"/>
      <c r="CN48" s="87"/>
      <c r="CO48" s="87"/>
      <c r="CP48" s="87"/>
      <c r="CQ48" s="87"/>
      <c r="CR48" s="87"/>
      <c r="CS48" s="87"/>
      <c r="CT48" s="87"/>
      <c r="CU48" s="87"/>
      <c r="CV48" s="87"/>
      <c r="CW48" s="87"/>
      <c r="CX48" s="87"/>
      <c r="CY48" s="87"/>
      <c r="CZ48" s="87"/>
      <c r="DA48" s="87"/>
      <c r="DB48" s="87"/>
      <c r="DC48" s="87"/>
      <c r="DD48" s="87"/>
      <c r="DE48" s="87"/>
      <c r="DF48" s="87"/>
    </row>
    <row r="49" spans="1:110" s="96" customFormat="1">
      <c r="A49" s="95"/>
      <c r="B49" s="113"/>
      <c r="C49" s="79"/>
      <c r="D49" s="77"/>
      <c r="E49" s="80"/>
      <c r="F49" s="77"/>
      <c r="G49" s="30"/>
      <c r="H49" s="25"/>
      <c r="I49" s="25"/>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7"/>
      <c r="BR49" s="87"/>
      <c r="BS49" s="87"/>
      <c r="BT49" s="87"/>
      <c r="BU49" s="87"/>
      <c r="BV49" s="87"/>
      <c r="BW49" s="87"/>
      <c r="BX49" s="87"/>
      <c r="BY49" s="87"/>
      <c r="BZ49" s="87"/>
      <c r="CA49" s="87"/>
      <c r="CB49" s="87"/>
      <c r="CC49" s="87"/>
      <c r="CD49" s="87"/>
      <c r="CE49" s="87"/>
      <c r="CF49" s="87"/>
      <c r="CG49" s="87"/>
      <c r="CH49" s="87"/>
      <c r="CI49" s="87"/>
      <c r="CJ49" s="87"/>
      <c r="CK49" s="87"/>
      <c r="CL49" s="87"/>
      <c r="CM49" s="87"/>
      <c r="CN49" s="87"/>
      <c r="CO49" s="87"/>
      <c r="CP49" s="87"/>
      <c r="CQ49" s="87"/>
      <c r="CR49" s="87"/>
      <c r="CS49" s="87"/>
      <c r="CT49" s="87"/>
      <c r="CU49" s="87"/>
      <c r="CV49" s="87"/>
      <c r="CW49" s="87"/>
      <c r="CX49" s="87"/>
      <c r="CY49" s="87"/>
      <c r="CZ49" s="87"/>
      <c r="DA49" s="87"/>
      <c r="DB49" s="87"/>
      <c r="DC49" s="87"/>
      <c r="DD49" s="87"/>
      <c r="DE49" s="87"/>
      <c r="DF49" s="87"/>
    </row>
    <row r="50" spans="1:110" s="96" customFormat="1">
      <c r="A50" s="95"/>
      <c r="B50" s="113"/>
      <c r="C50" s="79"/>
      <c r="D50" s="77"/>
      <c r="E50" s="80"/>
      <c r="F50" s="77"/>
      <c r="G50" s="30"/>
      <c r="H50" s="25"/>
      <c r="I50" s="25"/>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7"/>
      <c r="BR50" s="87"/>
      <c r="BS50" s="87"/>
      <c r="BT50" s="87"/>
      <c r="BU50" s="87"/>
      <c r="BV50" s="87"/>
      <c r="BW50" s="87"/>
      <c r="BX50" s="87"/>
      <c r="BY50" s="87"/>
      <c r="BZ50" s="87"/>
      <c r="CA50" s="87"/>
      <c r="CB50" s="87"/>
      <c r="CC50" s="87"/>
      <c r="CD50" s="87"/>
      <c r="CE50" s="87"/>
      <c r="CF50" s="87"/>
      <c r="CG50" s="87"/>
      <c r="CH50" s="87"/>
      <c r="CI50" s="87"/>
      <c r="CJ50" s="87"/>
      <c r="CK50" s="87"/>
      <c r="CL50" s="87"/>
      <c r="CM50" s="87"/>
      <c r="CN50" s="87"/>
      <c r="CO50" s="87"/>
      <c r="CP50" s="87"/>
      <c r="CQ50" s="87"/>
      <c r="CR50" s="87"/>
      <c r="CS50" s="87"/>
      <c r="CT50" s="87"/>
      <c r="CU50" s="87"/>
      <c r="CV50" s="87"/>
      <c r="CW50" s="87"/>
      <c r="CX50" s="87"/>
      <c r="CY50" s="87"/>
      <c r="CZ50" s="87"/>
      <c r="DA50" s="87"/>
      <c r="DB50" s="87"/>
      <c r="DC50" s="87"/>
      <c r="DD50" s="87"/>
      <c r="DE50" s="87"/>
      <c r="DF50" s="87"/>
    </row>
    <row r="51" spans="1:110" s="96" customFormat="1" ht="51">
      <c r="A51" s="95" t="s">
        <v>13</v>
      </c>
      <c r="B51" s="113" t="s">
        <v>160</v>
      </c>
      <c r="D51" s="157"/>
      <c r="E51" s="157"/>
      <c r="F51" s="157"/>
      <c r="G51" s="30"/>
      <c r="H51" s="25"/>
      <c r="I51" s="25"/>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7"/>
      <c r="BR51" s="87"/>
      <c r="BS51" s="87"/>
      <c r="BT51" s="87"/>
      <c r="BU51" s="87"/>
      <c r="BV51" s="87"/>
      <c r="BW51" s="87"/>
      <c r="BX51" s="87"/>
      <c r="BY51" s="87"/>
      <c r="BZ51" s="87"/>
      <c r="CA51" s="87"/>
      <c r="CB51" s="87"/>
      <c r="CC51" s="87"/>
      <c r="CD51" s="87"/>
      <c r="CE51" s="87"/>
      <c r="CF51" s="87"/>
      <c r="CG51" s="87"/>
      <c r="CH51" s="87"/>
      <c r="CI51" s="87"/>
      <c r="CJ51" s="87"/>
      <c r="CK51" s="87"/>
      <c r="CL51" s="87"/>
      <c r="CM51" s="87"/>
      <c r="CN51" s="87"/>
      <c r="CO51" s="87"/>
      <c r="CP51" s="87"/>
      <c r="CQ51" s="87"/>
      <c r="CR51" s="87"/>
      <c r="CS51" s="87"/>
      <c r="CT51" s="87"/>
      <c r="CU51" s="87"/>
      <c r="CV51" s="87"/>
      <c r="CW51" s="87"/>
      <c r="CX51" s="87"/>
      <c r="CY51" s="87"/>
      <c r="CZ51" s="87"/>
      <c r="DA51" s="87"/>
      <c r="DB51" s="87"/>
      <c r="DC51" s="87"/>
      <c r="DD51" s="87"/>
      <c r="DE51" s="87"/>
      <c r="DF51" s="87"/>
    </row>
    <row r="52" spans="1:110" s="150" customFormat="1">
      <c r="A52" s="143"/>
      <c r="B52" s="112" t="s">
        <v>65</v>
      </c>
      <c r="C52" s="144"/>
      <c r="D52" s="145"/>
      <c r="E52" s="146"/>
      <c r="F52" s="145"/>
      <c r="G52" s="147"/>
      <c r="H52" s="148"/>
      <c r="I52" s="148"/>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49"/>
      <c r="BK52" s="149"/>
      <c r="BL52" s="149"/>
      <c r="BM52" s="149"/>
      <c r="BN52" s="149"/>
      <c r="BO52" s="149"/>
      <c r="BP52" s="149"/>
      <c r="BQ52" s="149"/>
      <c r="BR52" s="149"/>
      <c r="BS52" s="149"/>
      <c r="BT52" s="149"/>
      <c r="BU52" s="149"/>
      <c r="BV52" s="149"/>
      <c r="BW52" s="149"/>
      <c r="BX52" s="149"/>
      <c r="BY52" s="149"/>
      <c r="BZ52" s="149"/>
      <c r="CA52" s="149"/>
      <c r="CB52" s="149"/>
      <c r="CC52" s="149"/>
      <c r="CD52" s="149"/>
      <c r="CE52" s="149"/>
      <c r="CF52" s="149"/>
      <c r="CG52" s="149"/>
      <c r="CH52" s="149"/>
      <c r="CI52" s="149"/>
      <c r="CJ52" s="149"/>
      <c r="CK52" s="149"/>
      <c r="CL52" s="149"/>
      <c r="CM52" s="149"/>
      <c r="CN52" s="149"/>
      <c r="CO52" s="149"/>
      <c r="CP52" s="149"/>
      <c r="CQ52" s="149"/>
      <c r="CR52" s="149"/>
      <c r="CS52" s="149"/>
      <c r="CT52" s="149"/>
      <c r="CU52" s="149"/>
      <c r="CV52" s="149"/>
      <c r="CW52" s="149"/>
      <c r="CX52" s="149"/>
      <c r="CY52" s="149"/>
      <c r="CZ52" s="149"/>
      <c r="DA52" s="149"/>
      <c r="DB52" s="149"/>
      <c r="DC52" s="149"/>
      <c r="DD52" s="149"/>
      <c r="DE52" s="149"/>
      <c r="DF52" s="149"/>
    </row>
    <row r="53" spans="1:110" s="150" customFormat="1">
      <c r="A53" s="143"/>
      <c r="B53" s="112" t="s">
        <v>66</v>
      </c>
      <c r="C53" s="144"/>
      <c r="D53" s="145"/>
      <c r="E53" s="146"/>
      <c r="F53" s="145"/>
      <c r="G53" s="147"/>
      <c r="H53" s="148"/>
      <c r="I53" s="148"/>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c r="BI53" s="149"/>
      <c r="BJ53" s="149"/>
      <c r="BK53" s="149"/>
      <c r="BL53" s="149"/>
      <c r="BM53" s="149"/>
      <c r="BN53" s="149"/>
      <c r="BO53" s="149"/>
      <c r="BP53" s="149"/>
      <c r="BQ53" s="149"/>
      <c r="BR53" s="149"/>
      <c r="BS53" s="149"/>
      <c r="BT53" s="149"/>
      <c r="BU53" s="149"/>
      <c r="BV53" s="149"/>
      <c r="BW53" s="149"/>
      <c r="BX53" s="149"/>
      <c r="BY53" s="149"/>
      <c r="BZ53" s="149"/>
      <c r="CA53" s="149"/>
      <c r="CB53" s="149"/>
      <c r="CC53" s="149"/>
      <c r="CD53" s="149"/>
      <c r="CE53" s="149"/>
      <c r="CF53" s="149"/>
      <c r="CG53" s="149"/>
      <c r="CH53" s="149"/>
      <c r="CI53" s="149"/>
      <c r="CJ53" s="149"/>
      <c r="CK53" s="149"/>
      <c r="CL53" s="149"/>
      <c r="CM53" s="149"/>
      <c r="CN53" s="149"/>
      <c r="CO53" s="149"/>
      <c r="CP53" s="149"/>
      <c r="CQ53" s="149"/>
      <c r="CR53" s="149"/>
      <c r="CS53" s="149"/>
      <c r="CT53" s="149"/>
      <c r="CU53" s="149"/>
      <c r="CV53" s="149"/>
      <c r="CW53" s="149"/>
      <c r="CX53" s="149"/>
      <c r="CY53" s="149"/>
      <c r="CZ53" s="149"/>
      <c r="DA53" s="149"/>
      <c r="DB53" s="149"/>
      <c r="DC53" s="149"/>
      <c r="DD53" s="149"/>
      <c r="DE53" s="149"/>
      <c r="DF53" s="149"/>
    </row>
    <row r="54" spans="1:110" s="150" customFormat="1">
      <c r="A54" s="143"/>
      <c r="B54" s="113" t="s">
        <v>67</v>
      </c>
      <c r="C54" s="149"/>
      <c r="D54" s="158"/>
      <c r="E54" s="158"/>
      <c r="F54" s="158"/>
      <c r="G54" s="147"/>
      <c r="H54" s="148"/>
      <c r="I54" s="148"/>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c r="BI54" s="149"/>
      <c r="BJ54" s="149"/>
      <c r="BK54" s="149"/>
      <c r="BL54" s="149"/>
      <c r="BM54" s="149"/>
      <c r="BN54" s="149"/>
      <c r="BO54" s="149"/>
      <c r="BP54" s="149"/>
      <c r="BQ54" s="149"/>
      <c r="BR54" s="149"/>
      <c r="BS54" s="149"/>
      <c r="BT54" s="149"/>
      <c r="BU54" s="149"/>
      <c r="BV54" s="149"/>
      <c r="BW54" s="149"/>
      <c r="BX54" s="149"/>
      <c r="BY54" s="149"/>
      <c r="BZ54" s="149"/>
      <c r="CA54" s="149"/>
      <c r="CB54" s="149"/>
      <c r="CC54" s="149"/>
      <c r="CD54" s="149"/>
      <c r="CE54" s="149"/>
      <c r="CF54" s="149"/>
      <c r="CG54" s="149"/>
      <c r="CH54" s="149"/>
      <c r="CI54" s="149"/>
      <c r="CJ54" s="149"/>
      <c r="CK54" s="149"/>
      <c r="CL54" s="149"/>
      <c r="CM54" s="149"/>
      <c r="CN54" s="149"/>
      <c r="CO54" s="149"/>
      <c r="CP54" s="149"/>
      <c r="CQ54" s="149"/>
      <c r="CR54" s="149"/>
      <c r="CS54" s="149"/>
      <c r="CT54" s="149"/>
      <c r="CU54" s="149"/>
      <c r="CV54" s="149"/>
      <c r="CW54" s="149"/>
      <c r="CX54" s="149"/>
      <c r="CY54" s="149"/>
      <c r="CZ54" s="149"/>
      <c r="DA54" s="149"/>
      <c r="DB54" s="149"/>
      <c r="DC54" s="149"/>
      <c r="DD54" s="149"/>
      <c r="DE54" s="149"/>
      <c r="DF54" s="149"/>
    </row>
    <row r="55" spans="1:110" s="150" customFormat="1">
      <c r="A55" s="143"/>
      <c r="B55" s="113" t="s">
        <v>135</v>
      </c>
      <c r="C55" s="149"/>
      <c r="D55" s="158"/>
      <c r="E55" s="158"/>
      <c r="F55" s="158"/>
      <c r="G55" s="147"/>
      <c r="H55" s="148"/>
      <c r="I55" s="148"/>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c r="BI55" s="149"/>
      <c r="BJ55" s="149"/>
      <c r="BK55" s="149"/>
      <c r="BL55" s="149"/>
      <c r="BM55" s="149"/>
      <c r="BN55" s="149"/>
      <c r="BO55" s="149"/>
      <c r="BP55" s="149"/>
      <c r="BQ55" s="149"/>
      <c r="BR55" s="149"/>
      <c r="BS55" s="149"/>
      <c r="BT55" s="149"/>
      <c r="BU55" s="149"/>
      <c r="BV55" s="149"/>
      <c r="BW55" s="149"/>
      <c r="BX55" s="149"/>
      <c r="BY55" s="149"/>
      <c r="BZ55" s="149"/>
      <c r="CA55" s="149"/>
      <c r="CB55" s="149"/>
      <c r="CC55" s="149"/>
      <c r="CD55" s="149"/>
      <c r="CE55" s="149"/>
      <c r="CF55" s="149"/>
      <c r="CG55" s="149"/>
      <c r="CH55" s="149"/>
      <c r="CI55" s="149"/>
      <c r="CJ55" s="149"/>
      <c r="CK55" s="149"/>
      <c r="CL55" s="149"/>
      <c r="CM55" s="149"/>
      <c r="CN55" s="149"/>
      <c r="CO55" s="149"/>
      <c r="CP55" s="149"/>
      <c r="CQ55" s="149"/>
      <c r="CR55" s="149"/>
      <c r="CS55" s="149"/>
      <c r="CT55" s="149"/>
      <c r="CU55" s="149"/>
      <c r="CV55" s="149"/>
      <c r="CW55" s="149"/>
      <c r="CX55" s="149"/>
      <c r="CY55" s="149"/>
      <c r="CZ55" s="149"/>
      <c r="DA55" s="149"/>
      <c r="DB55" s="149"/>
      <c r="DC55" s="149"/>
      <c r="DD55" s="149"/>
      <c r="DE55" s="149"/>
      <c r="DF55" s="149"/>
    </row>
    <row r="56" spans="1:110" s="150" customFormat="1">
      <c r="A56" s="143"/>
      <c r="B56" s="113" t="s">
        <v>68</v>
      </c>
      <c r="C56" s="79" t="s">
        <v>44</v>
      </c>
      <c r="D56" s="77">
        <f>31.8+110*0.09-40*0.06</f>
        <v>39.300000000000004</v>
      </c>
      <c r="E56" s="309"/>
      <c r="F56" s="77">
        <f>+D56*E56</f>
        <v>0</v>
      </c>
      <c r="G56" s="147"/>
      <c r="H56" s="148"/>
      <c r="I56" s="148"/>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c r="BI56" s="149"/>
      <c r="BJ56" s="149"/>
      <c r="BK56" s="149"/>
      <c r="BL56" s="149"/>
      <c r="BM56" s="149"/>
      <c r="BN56" s="149"/>
      <c r="BO56" s="149"/>
      <c r="BP56" s="149"/>
      <c r="BQ56" s="149"/>
      <c r="BR56" s="149"/>
      <c r="BS56" s="149"/>
      <c r="BT56" s="149"/>
      <c r="BU56" s="149"/>
      <c r="BV56" s="149"/>
      <c r="BW56" s="149"/>
      <c r="BX56" s="149"/>
      <c r="BY56" s="149"/>
      <c r="BZ56" s="149"/>
      <c r="CA56" s="149"/>
      <c r="CB56" s="149"/>
      <c r="CC56" s="149"/>
      <c r="CD56" s="149"/>
      <c r="CE56" s="149"/>
      <c r="CF56" s="149"/>
      <c r="CG56" s="149"/>
      <c r="CH56" s="149"/>
      <c r="CI56" s="149"/>
      <c r="CJ56" s="149"/>
      <c r="CK56" s="149"/>
      <c r="CL56" s="149"/>
      <c r="CM56" s="149"/>
      <c r="CN56" s="149"/>
      <c r="CO56" s="149"/>
      <c r="CP56" s="149"/>
      <c r="CQ56" s="149"/>
      <c r="CR56" s="149"/>
      <c r="CS56" s="149"/>
      <c r="CT56" s="149"/>
      <c r="CU56" s="149"/>
      <c r="CV56" s="149"/>
      <c r="CW56" s="149"/>
      <c r="CX56" s="149"/>
      <c r="CY56" s="149"/>
      <c r="CZ56" s="149"/>
      <c r="DA56" s="149"/>
      <c r="DB56" s="149"/>
      <c r="DC56" s="149"/>
      <c r="DD56" s="149"/>
      <c r="DE56" s="149"/>
      <c r="DF56" s="149"/>
    </row>
    <row r="57" spans="1:110" s="150" customFormat="1">
      <c r="A57" s="143"/>
      <c r="B57" s="112"/>
      <c r="C57" s="149"/>
      <c r="D57" s="158"/>
      <c r="E57" s="158"/>
      <c r="F57" s="158"/>
      <c r="G57" s="147"/>
      <c r="H57" s="148"/>
      <c r="I57" s="148"/>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c r="BI57" s="149"/>
      <c r="BJ57" s="149"/>
      <c r="BK57" s="149"/>
      <c r="BL57" s="149"/>
      <c r="BM57" s="149"/>
      <c r="BN57" s="149"/>
      <c r="BO57" s="149"/>
      <c r="BP57" s="149"/>
      <c r="BQ57" s="149"/>
      <c r="BR57" s="149"/>
      <c r="BS57" s="149"/>
      <c r="BT57" s="149"/>
      <c r="BU57" s="149"/>
      <c r="BV57" s="149"/>
      <c r="BW57" s="149"/>
      <c r="BX57" s="149"/>
      <c r="BY57" s="149"/>
      <c r="BZ57" s="149"/>
      <c r="CA57" s="149"/>
      <c r="CB57" s="149"/>
      <c r="CC57" s="149"/>
      <c r="CD57" s="149"/>
      <c r="CE57" s="149"/>
      <c r="CF57" s="149"/>
      <c r="CG57" s="149"/>
      <c r="CH57" s="149"/>
      <c r="CI57" s="149"/>
      <c r="CJ57" s="149"/>
      <c r="CK57" s="149"/>
      <c r="CL57" s="149"/>
      <c r="CM57" s="149"/>
      <c r="CN57" s="149"/>
      <c r="CO57" s="149"/>
      <c r="CP57" s="149"/>
      <c r="CQ57" s="149"/>
      <c r="CR57" s="149"/>
      <c r="CS57" s="149"/>
      <c r="CT57" s="149"/>
      <c r="CU57" s="149"/>
      <c r="CV57" s="149"/>
      <c r="CW57" s="149"/>
      <c r="CX57" s="149"/>
      <c r="CY57" s="149"/>
      <c r="CZ57" s="149"/>
      <c r="DA57" s="149"/>
      <c r="DB57" s="149"/>
      <c r="DC57" s="149"/>
      <c r="DD57" s="149"/>
      <c r="DE57" s="149"/>
      <c r="DF57" s="149"/>
    </row>
    <row r="58" spans="1:110" s="150" customFormat="1">
      <c r="A58" s="143"/>
      <c r="B58" s="112"/>
      <c r="C58" s="149"/>
      <c r="D58" s="158"/>
      <c r="E58" s="158"/>
      <c r="F58" s="158"/>
      <c r="G58" s="147"/>
      <c r="H58" s="148"/>
      <c r="I58" s="148"/>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c r="BI58" s="149"/>
      <c r="BJ58" s="149"/>
      <c r="BK58" s="149"/>
      <c r="BL58" s="149"/>
      <c r="BM58" s="149"/>
      <c r="BN58" s="149"/>
      <c r="BO58" s="149"/>
      <c r="BP58" s="149"/>
      <c r="BQ58" s="149"/>
      <c r="BR58" s="149"/>
      <c r="BS58" s="149"/>
      <c r="BT58" s="149"/>
      <c r="BU58" s="149"/>
      <c r="BV58" s="149"/>
      <c r="BW58" s="149"/>
      <c r="BX58" s="149"/>
      <c r="BY58" s="149"/>
      <c r="BZ58" s="149"/>
      <c r="CA58" s="149"/>
      <c r="CB58" s="149"/>
      <c r="CC58" s="149"/>
      <c r="CD58" s="149"/>
      <c r="CE58" s="149"/>
      <c r="CF58" s="149"/>
      <c r="CG58" s="149"/>
      <c r="CH58" s="149"/>
      <c r="CI58" s="149"/>
      <c r="CJ58" s="149"/>
      <c r="CK58" s="149"/>
      <c r="CL58" s="149"/>
      <c r="CM58" s="149"/>
      <c r="CN58" s="149"/>
      <c r="CO58" s="149"/>
      <c r="CP58" s="149"/>
      <c r="CQ58" s="149"/>
      <c r="CR58" s="149"/>
      <c r="CS58" s="149"/>
      <c r="CT58" s="149"/>
      <c r="CU58" s="149"/>
      <c r="CV58" s="149"/>
      <c r="CW58" s="149"/>
      <c r="CX58" s="149"/>
      <c r="CY58" s="149"/>
      <c r="CZ58" s="149"/>
      <c r="DA58" s="149"/>
      <c r="DB58" s="149"/>
      <c r="DC58" s="149"/>
      <c r="DD58" s="149"/>
      <c r="DE58" s="149"/>
      <c r="DF58" s="149"/>
    </row>
    <row r="59" spans="1:110" s="96" customFormat="1" ht="38.25">
      <c r="A59" s="95" t="s">
        <v>14</v>
      </c>
      <c r="B59" s="113" t="s">
        <v>134</v>
      </c>
      <c r="C59" s="79" t="s">
        <v>15</v>
      </c>
      <c r="D59" s="77">
        <v>36.5</v>
      </c>
      <c r="E59" s="309"/>
      <c r="F59" s="77">
        <f>+D59*E59</f>
        <v>0</v>
      </c>
      <c r="G59" s="30"/>
      <c r="H59" s="25"/>
      <c r="I59" s="25"/>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7"/>
      <c r="BR59" s="87"/>
      <c r="BS59" s="87"/>
      <c r="BT59" s="87"/>
      <c r="BU59" s="87"/>
      <c r="BV59" s="87"/>
      <c r="BW59" s="87"/>
      <c r="BX59" s="87"/>
      <c r="BY59" s="87"/>
      <c r="BZ59" s="87"/>
      <c r="CA59" s="87"/>
      <c r="CB59" s="87"/>
      <c r="CC59" s="87"/>
      <c r="CD59" s="87"/>
      <c r="CE59" s="87"/>
      <c r="CF59" s="87"/>
      <c r="CG59" s="87"/>
      <c r="CH59" s="87"/>
      <c r="CI59" s="87"/>
      <c r="CJ59" s="87"/>
      <c r="CK59" s="87"/>
      <c r="CL59" s="87"/>
      <c r="CM59" s="87"/>
      <c r="CN59" s="87"/>
      <c r="CO59" s="87"/>
      <c r="CP59" s="87"/>
      <c r="CQ59" s="87"/>
      <c r="CR59" s="87"/>
      <c r="CS59" s="87"/>
      <c r="CT59" s="87"/>
      <c r="CU59" s="87"/>
      <c r="CV59" s="87"/>
      <c r="CW59" s="87"/>
      <c r="CX59" s="87"/>
      <c r="CY59" s="87"/>
      <c r="CZ59" s="87"/>
      <c r="DA59" s="87"/>
      <c r="DB59" s="87"/>
      <c r="DC59" s="87"/>
      <c r="DD59" s="87"/>
      <c r="DE59" s="87"/>
      <c r="DF59" s="87"/>
    </row>
    <row r="60" spans="1:110" s="24" customFormat="1" ht="12.6" customHeight="1">
      <c r="A60" s="36"/>
      <c r="B60" s="110"/>
      <c r="C60" s="33"/>
      <c r="D60" s="23"/>
      <c r="E60" s="23"/>
      <c r="F60" s="23"/>
    </row>
    <row r="61" spans="1:110" s="24" customFormat="1" ht="12.6" customHeight="1">
      <c r="A61" s="36"/>
      <c r="B61" s="110"/>
      <c r="C61" s="33"/>
      <c r="D61" s="23"/>
      <c r="E61" s="23"/>
      <c r="F61" s="23"/>
    </row>
    <row r="62" spans="1:110" s="96" customFormat="1" ht="25.5">
      <c r="A62" s="95" t="s">
        <v>16</v>
      </c>
      <c r="B62" s="113" t="s">
        <v>136</v>
      </c>
      <c r="C62" s="79" t="s">
        <v>15</v>
      </c>
      <c r="D62" s="77">
        <v>108</v>
      </c>
      <c r="E62" s="309"/>
      <c r="F62" s="77">
        <f>+D62*E62</f>
        <v>0</v>
      </c>
      <c r="G62" s="30"/>
      <c r="H62" s="25"/>
      <c r="I62" s="25"/>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c r="BA62" s="87"/>
      <c r="BB62" s="87"/>
      <c r="BC62" s="87"/>
      <c r="BD62" s="87"/>
      <c r="BE62" s="87"/>
      <c r="BF62" s="87"/>
      <c r="BG62" s="87"/>
      <c r="BH62" s="87"/>
      <c r="BI62" s="87"/>
      <c r="BJ62" s="87"/>
      <c r="BK62" s="87"/>
      <c r="BL62" s="87"/>
      <c r="BM62" s="87"/>
      <c r="BN62" s="87"/>
      <c r="BO62" s="87"/>
      <c r="BP62" s="87"/>
      <c r="BQ62" s="87"/>
      <c r="BR62" s="87"/>
      <c r="BS62" s="87"/>
      <c r="BT62" s="87"/>
      <c r="BU62" s="87"/>
      <c r="BV62" s="87"/>
      <c r="BW62" s="87"/>
      <c r="BX62" s="87"/>
      <c r="BY62" s="87"/>
      <c r="BZ62" s="87"/>
      <c r="CA62" s="87"/>
      <c r="CB62" s="87"/>
      <c r="CC62" s="87"/>
      <c r="CD62" s="87"/>
      <c r="CE62" s="87"/>
      <c r="CF62" s="87"/>
      <c r="CG62" s="87"/>
      <c r="CH62" s="87"/>
      <c r="CI62" s="87"/>
      <c r="CJ62" s="87"/>
      <c r="CK62" s="87"/>
      <c r="CL62" s="87"/>
      <c r="CM62" s="87"/>
      <c r="CN62" s="87"/>
      <c r="CO62" s="87"/>
      <c r="CP62" s="87"/>
      <c r="CQ62" s="87"/>
      <c r="CR62" s="87"/>
      <c r="CS62" s="87"/>
      <c r="CT62" s="87"/>
      <c r="CU62" s="87"/>
      <c r="CV62" s="87"/>
      <c r="CW62" s="87"/>
      <c r="CX62" s="87"/>
      <c r="CY62" s="87"/>
      <c r="CZ62" s="87"/>
      <c r="DA62" s="87"/>
      <c r="DB62" s="87"/>
      <c r="DC62" s="87"/>
      <c r="DD62" s="87"/>
      <c r="DE62" s="87"/>
      <c r="DF62" s="87"/>
    </row>
    <row r="63" spans="1:110" s="24" customFormat="1" ht="12.6" customHeight="1">
      <c r="A63" s="36"/>
      <c r="B63" s="110"/>
      <c r="C63" s="33"/>
      <c r="D63" s="23"/>
      <c r="E63" s="23"/>
      <c r="F63" s="23"/>
    </row>
    <row r="64" spans="1:110" s="24" customFormat="1" ht="12.6" customHeight="1">
      <c r="A64" s="36"/>
      <c r="B64" s="110"/>
      <c r="C64" s="33"/>
      <c r="D64" s="23"/>
      <c r="E64" s="23"/>
      <c r="F64" s="23"/>
    </row>
    <row r="65" spans="1:110" s="96" customFormat="1" ht="76.5">
      <c r="A65" s="95" t="s">
        <v>17</v>
      </c>
      <c r="B65" s="113" t="s">
        <v>145</v>
      </c>
      <c r="C65" s="79" t="s">
        <v>15</v>
      </c>
      <c r="D65" s="77">
        <f>397.5-41</f>
        <v>356.5</v>
      </c>
      <c r="E65" s="309"/>
      <c r="F65" s="77">
        <f>+D65*E65</f>
        <v>0</v>
      </c>
      <c r="G65" s="30"/>
      <c r="H65" s="25"/>
      <c r="I65" s="25"/>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c r="AZ65" s="87"/>
      <c r="BA65" s="87"/>
      <c r="BB65" s="87"/>
      <c r="BC65" s="87"/>
      <c r="BD65" s="87"/>
      <c r="BE65" s="87"/>
      <c r="BF65" s="87"/>
      <c r="BG65" s="87"/>
      <c r="BH65" s="87"/>
      <c r="BI65" s="87"/>
      <c r="BJ65" s="87"/>
      <c r="BK65" s="87"/>
      <c r="BL65" s="87"/>
      <c r="BM65" s="87"/>
      <c r="BN65" s="87"/>
      <c r="BO65" s="87"/>
      <c r="BP65" s="87"/>
      <c r="BQ65" s="87"/>
      <c r="BR65" s="87"/>
      <c r="BS65" s="87"/>
      <c r="BT65" s="87"/>
      <c r="BU65" s="87"/>
      <c r="BV65" s="87"/>
      <c r="BW65" s="87"/>
      <c r="BX65" s="87"/>
      <c r="BY65" s="87"/>
      <c r="BZ65" s="87"/>
      <c r="CA65" s="87"/>
      <c r="CB65" s="87"/>
      <c r="CC65" s="87"/>
      <c r="CD65" s="87"/>
      <c r="CE65" s="87"/>
      <c r="CF65" s="87"/>
      <c r="CG65" s="87"/>
      <c r="CH65" s="87"/>
      <c r="CI65" s="87"/>
      <c r="CJ65" s="87"/>
      <c r="CK65" s="87"/>
      <c r="CL65" s="87"/>
      <c r="CM65" s="87"/>
      <c r="CN65" s="87"/>
      <c r="CO65" s="87"/>
      <c r="CP65" s="87"/>
      <c r="CQ65" s="87"/>
      <c r="CR65" s="87"/>
      <c r="CS65" s="87"/>
      <c r="CT65" s="87"/>
      <c r="CU65" s="87"/>
      <c r="CV65" s="87"/>
      <c r="CW65" s="87"/>
      <c r="CX65" s="87"/>
      <c r="CY65" s="87"/>
      <c r="CZ65" s="87"/>
      <c r="DA65" s="87"/>
      <c r="DB65" s="87"/>
      <c r="DC65" s="87"/>
      <c r="DD65" s="87"/>
      <c r="DE65" s="87"/>
      <c r="DF65" s="87"/>
    </row>
    <row r="66" spans="1:110" s="24" customFormat="1" ht="12.6" customHeight="1">
      <c r="A66" s="36"/>
      <c r="B66" s="110"/>
      <c r="C66" s="33"/>
      <c r="D66" s="23"/>
      <c r="E66" s="23"/>
      <c r="F66" s="23"/>
    </row>
    <row r="67" spans="1:110" s="24" customFormat="1" ht="12.6" customHeight="1">
      <c r="A67" s="36"/>
      <c r="B67" s="110"/>
      <c r="C67" s="33"/>
      <c r="D67" s="23"/>
      <c r="E67" s="23"/>
      <c r="F67" s="23"/>
    </row>
    <row r="68" spans="1:110" s="24" customFormat="1" ht="63.75">
      <c r="A68" s="36" t="s">
        <v>18</v>
      </c>
      <c r="B68" s="110" t="s">
        <v>84</v>
      </c>
      <c r="C68" s="33" t="s">
        <v>20</v>
      </c>
      <c r="D68" s="23">
        <v>2</v>
      </c>
      <c r="E68" s="311"/>
      <c r="F68" s="77">
        <f>+D68*E68</f>
        <v>0</v>
      </c>
    </row>
    <row r="69" spans="1:110" s="24" customFormat="1">
      <c r="A69" s="36"/>
      <c r="B69" s="32"/>
      <c r="C69" s="33"/>
      <c r="D69" s="23"/>
      <c r="E69" s="23"/>
      <c r="F69" s="23"/>
    </row>
    <row r="70" spans="1:110" s="96" customFormat="1">
      <c r="A70" s="95"/>
      <c r="B70" s="29"/>
      <c r="C70" s="87"/>
      <c r="D70" s="156"/>
      <c r="E70" s="156"/>
      <c r="F70" s="156"/>
      <c r="G70" s="30"/>
      <c r="H70" s="25"/>
      <c r="I70" s="25"/>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7"/>
      <c r="BR70" s="87"/>
      <c r="BS70" s="87"/>
      <c r="BT70" s="87"/>
      <c r="BU70" s="87"/>
      <c r="BV70" s="87"/>
      <c r="BW70" s="87"/>
      <c r="BX70" s="87"/>
      <c r="BY70" s="87"/>
      <c r="BZ70" s="87"/>
      <c r="CA70" s="87"/>
      <c r="CB70" s="87"/>
      <c r="CC70" s="87"/>
      <c r="CD70" s="87"/>
      <c r="CE70" s="87"/>
      <c r="CF70" s="87"/>
      <c r="CG70" s="87"/>
      <c r="CH70" s="87"/>
      <c r="CI70" s="87"/>
      <c r="CJ70" s="87"/>
      <c r="CK70" s="87"/>
      <c r="CL70" s="87"/>
      <c r="CM70" s="87"/>
      <c r="CN70" s="87"/>
      <c r="CO70" s="87"/>
      <c r="CP70" s="87"/>
      <c r="CQ70" s="87"/>
      <c r="CR70" s="87"/>
      <c r="CS70" s="87"/>
      <c r="CT70" s="87"/>
      <c r="CU70" s="87"/>
      <c r="CV70" s="87"/>
      <c r="CW70" s="87"/>
      <c r="CX70" s="87"/>
      <c r="CY70" s="87"/>
      <c r="CZ70" s="87"/>
      <c r="DA70" s="87"/>
      <c r="DB70" s="87"/>
      <c r="DC70" s="87"/>
      <c r="DD70" s="87"/>
      <c r="DE70" s="87"/>
      <c r="DF70" s="87"/>
    </row>
    <row r="71" spans="1:110" s="96" customFormat="1">
      <c r="A71" s="95"/>
      <c r="B71" s="121" t="s">
        <v>53</v>
      </c>
      <c r="C71" s="87"/>
      <c r="D71" s="156"/>
      <c r="E71" s="156"/>
      <c r="F71" s="156"/>
      <c r="G71" s="30"/>
      <c r="H71" s="25"/>
      <c r="I71" s="25"/>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7"/>
      <c r="BR71" s="87"/>
      <c r="BS71" s="87"/>
      <c r="BT71" s="87"/>
      <c r="BU71" s="87"/>
      <c r="BV71" s="87"/>
      <c r="BW71" s="87"/>
      <c r="BX71" s="87"/>
      <c r="BY71" s="87"/>
      <c r="BZ71" s="87"/>
      <c r="CA71" s="87"/>
      <c r="CB71" s="87"/>
      <c r="CC71" s="87"/>
      <c r="CD71" s="87"/>
      <c r="CE71" s="87"/>
      <c r="CF71" s="87"/>
      <c r="CG71" s="87"/>
      <c r="CH71" s="87"/>
      <c r="CI71" s="87"/>
      <c r="CJ71" s="87"/>
      <c r="CK71" s="87"/>
      <c r="CL71" s="87"/>
      <c r="CM71" s="87"/>
      <c r="CN71" s="87"/>
      <c r="CO71" s="87"/>
      <c r="CP71" s="87"/>
      <c r="CQ71" s="87"/>
      <c r="CR71" s="87"/>
      <c r="CS71" s="87"/>
      <c r="CT71" s="87"/>
      <c r="CU71" s="87"/>
      <c r="CV71" s="87"/>
      <c r="CW71" s="87"/>
      <c r="CX71" s="87"/>
      <c r="CY71" s="87"/>
      <c r="CZ71" s="87"/>
      <c r="DA71" s="87"/>
      <c r="DB71" s="87"/>
      <c r="DC71" s="87"/>
      <c r="DD71" s="87"/>
      <c r="DE71" s="87"/>
      <c r="DF71" s="87"/>
    </row>
    <row r="72" spans="1:110" s="96" customFormat="1">
      <c r="A72" s="95"/>
      <c r="B72" s="29"/>
      <c r="C72" s="87"/>
      <c r="D72" s="156"/>
      <c r="E72" s="156"/>
      <c r="F72" s="156"/>
      <c r="G72" s="30"/>
      <c r="H72" s="25"/>
      <c r="I72" s="25"/>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87"/>
      <c r="BW72" s="87"/>
      <c r="BX72" s="87"/>
      <c r="BY72" s="87"/>
      <c r="BZ72" s="87"/>
      <c r="CA72" s="87"/>
      <c r="CB72" s="87"/>
      <c r="CC72" s="87"/>
      <c r="CD72" s="87"/>
      <c r="CE72" s="87"/>
      <c r="CF72" s="87"/>
      <c r="CG72" s="87"/>
      <c r="CH72" s="87"/>
      <c r="CI72" s="87"/>
      <c r="CJ72" s="87"/>
      <c r="CK72" s="87"/>
      <c r="CL72" s="87"/>
      <c r="CM72" s="87"/>
      <c r="CN72" s="87"/>
      <c r="CO72" s="87"/>
      <c r="CP72" s="87"/>
      <c r="CQ72" s="87"/>
      <c r="CR72" s="87"/>
      <c r="CS72" s="87"/>
      <c r="CT72" s="87"/>
      <c r="CU72" s="87"/>
      <c r="CV72" s="87"/>
      <c r="CW72" s="87"/>
      <c r="CX72" s="87"/>
      <c r="CY72" s="87"/>
      <c r="CZ72" s="87"/>
      <c r="DA72" s="87"/>
      <c r="DB72" s="87"/>
      <c r="DC72" s="87"/>
      <c r="DD72" s="87"/>
      <c r="DE72" s="87"/>
      <c r="DF72" s="87"/>
    </row>
    <row r="73" spans="1:110" s="24" customFormat="1">
      <c r="A73" s="36"/>
      <c r="B73" s="32"/>
      <c r="C73" s="33"/>
      <c r="D73" s="23"/>
      <c r="E73" s="23"/>
      <c r="F73" s="23"/>
    </row>
    <row r="74" spans="1:110" s="24" customFormat="1" ht="89.25">
      <c r="A74" s="36" t="s">
        <v>10</v>
      </c>
      <c r="B74" s="110" t="s">
        <v>83</v>
      </c>
      <c r="C74" s="33"/>
      <c r="D74" s="23"/>
      <c r="E74" s="23"/>
      <c r="F74" s="23"/>
    </row>
    <row r="75" spans="1:110" s="24" customFormat="1">
      <c r="A75" s="36"/>
      <c r="B75" s="110"/>
      <c r="C75" s="33"/>
      <c r="D75" s="23"/>
      <c r="E75" s="23"/>
      <c r="F75" s="23"/>
    </row>
    <row r="76" spans="1:110" s="24" customFormat="1" ht="75" customHeight="1">
      <c r="A76" s="36" t="s">
        <v>0</v>
      </c>
      <c r="B76" s="110" t="s">
        <v>75</v>
      </c>
      <c r="C76" s="33" t="s">
        <v>3</v>
      </c>
      <c r="D76" s="23">
        <v>1</v>
      </c>
      <c r="E76" s="311"/>
      <c r="F76" s="77">
        <f>+D76*E76</f>
        <v>0</v>
      </c>
    </row>
    <row r="77" spans="1:110" s="24" customFormat="1">
      <c r="A77" s="36"/>
      <c r="B77" s="110"/>
      <c r="C77" s="33"/>
      <c r="D77" s="23"/>
      <c r="E77" s="23"/>
      <c r="F77" s="23"/>
    </row>
    <row r="78" spans="1:110" s="24" customFormat="1" ht="178.5">
      <c r="A78" s="36" t="s">
        <v>1</v>
      </c>
      <c r="B78" s="110" t="s">
        <v>161</v>
      </c>
      <c r="C78" s="33" t="s">
        <v>3</v>
      </c>
      <c r="D78" s="23">
        <v>1</v>
      </c>
      <c r="E78" s="311"/>
      <c r="F78" s="77">
        <f>+D78*E78</f>
        <v>0</v>
      </c>
    </row>
    <row r="79" spans="1:110" s="24" customFormat="1">
      <c r="A79" s="36"/>
      <c r="B79" s="110"/>
      <c r="C79" s="33"/>
      <c r="D79" s="23"/>
      <c r="E79" s="23"/>
      <c r="F79" s="23"/>
    </row>
    <row r="80" spans="1:110" s="24" customFormat="1" ht="140.25">
      <c r="A80" s="36" t="s">
        <v>2</v>
      </c>
      <c r="B80" s="110" t="s">
        <v>76</v>
      </c>
      <c r="C80" s="33" t="s">
        <v>3</v>
      </c>
      <c r="D80" s="23">
        <v>1</v>
      </c>
      <c r="E80" s="311"/>
      <c r="F80" s="77">
        <f>+D80*E80</f>
        <v>0</v>
      </c>
    </row>
    <row r="81" spans="1:110" s="24" customFormat="1">
      <c r="A81" s="36"/>
      <c r="B81" s="110"/>
      <c r="C81" s="33"/>
      <c r="D81" s="23"/>
      <c r="E81" s="23"/>
      <c r="F81" s="23"/>
    </row>
    <row r="82" spans="1:110" s="24" customFormat="1">
      <c r="A82" s="36"/>
      <c r="B82" s="110"/>
      <c r="C82" s="33"/>
      <c r="D82" s="23"/>
      <c r="E82" s="23"/>
      <c r="F82" s="23"/>
    </row>
    <row r="83" spans="1:110" s="24" customFormat="1" ht="165.75">
      <c r="A83" s="36" t="s">
        <v>12</v>
      </c>
      <c r="B83" s="110" t="s">
        <v>77</v>
      </c>
      <c r="C83" s="33" t="s">
        <v>19</v>
      </c>
      <c r="D83" s="23">
        <v>3.3</v>
      </c>
      <c r="E83" s="311"/>
      <c r="F83" s="77">
        <f>+D83*E83</f>
        <v>0</v>
      </c>
    </row>
    <row r="84" spans="1:110" s="24" customFormat="1">
      <c r="A84" s="36"/>
      <c r="B84" s="110"/>
      <c r="C84" s="33"/>
      <c r="D84" s="23"/>
      <c r="E84" s="23"/>
      <c r="F84" s="23"/>
    </row>
    <row r="85" spans="1:110" s="24" customFormat="1" ht="12.6" customHeight="1">
      <c r="A85" s="36"/>
      <c r="B85" s="110"/>
      <c r="C85" s="33"/>
      <c r="D85" s="23"/>
      <c r="E85" s="23"/>
      <c r="F85" s="23"/>
    </row>
    <row r="86" spans="1:110" s="24" customFormat="1" ht="63.75">
      <c r="A86" s="36" t="s">
        <v>13</v>
      </c>
      <c r="B86" s="110" t="s">
        <v>78</v>
      </c>
      <c r="C86" s="33" t="s">
        <v>20</v>
      </c>
      <c r="D86" s="23">
        <v>1</v>
      </c>
      <c r="E86" s="311"/>
      <c r="F86" s="77">
        <f>+D86*E86</f>
        <v>0</v>
      </c>
    </row>
    <row r="87" spans="1:110" s="96" customFormat="1">
      <c r="A87" s="95"/>
      <c r="B87" s="29"/>
      <c r="C87" s="87"/>
      <c r="D87" s="156"/>
      <c r="E87" s="156"/>
      <c r="F87" s="156"/>
      <c r="G87" s="30"/>
      <c r="H87" s="25"/>
      <c r="I87" s="25"/>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c r="AZ87" s="87"/>
      <c r="BA87" s="87"/>
      <c r="BB87" s="87"/>
      <c r="BC87" s="87"/>
      <c r="BD87" s="87"/>
      <c r="BE87" s="87"/>
      <c r="BF87" s="87"/>
      <c r="BG87" s="87"/>
      <c r="BH87" s="87"/>
      <c r="BI87" s="87"/>
      <c r="BJ87" s="87"/>
      <c r="BK87" s="87"/>
      <c r="BL87" s="87"/>
      <c r="BM87" s="87"/>
      <c r="BN87" s="87"/>
      <c r="BO87" s="87"/>
      <c r="BP87" s="87"/>
      <c r="BQ87" s="87"/>
      <c r="BR87" s="87"/>
      <c r="BS87" s="87"/>
      <c r="BT87" s="87"/>
      <c r="BU87" s="87"/>
      <c r="BV87" s="87"/>
      <c r="BW87" s="87"/>
      <c r="BX87" s="87"/>
      <c r="BY87" s="87"/>
      <c r="BZ87" s="87"/>
      <c r="CA87" s="87"/>
      <c r="CB87" s="87"/>
      <c r="CC87" s="87"/>
      <c r="CD87" s="87"/>
      <c r="CE87" s="87"/>
      <c r="CF87" s="87"/>
      <c r="CG87" s="87"/>
      <c r="CH87" s="87"/>
      <c r="CI87" s="87"/>
      <c r="CJ87" s="87"/>
      <c r="CK87" s="87"/>
      <c r="CL87" s="87"/>
      <c r="CM87" s="87"/>
      <c r="CN87" s="87"/>
      <c r="CO87" s="87"/>
      <c r="CP87" s="87"/>
      <c r="CQ87" s="87"/>
      <c r="CR87" s="87"/>
      <c r="CS87" s="87"/>
      <c r="CT87" s="87"/>
      <c r="CU87" s="87"/>
      <c r="CV87" s="87"/>
      <c r="CW87" s="87"/>
      <c r="CX87" s="87"/>
      <c r="CY87" s="87"/>
      <c r="CZ87" s="87"/>
      <c r="DA87" s="87"/>
      <c r="DB87" s="87"/>
      <c r="DC87" s="87"/>
      <c r="DD87" s="87"/>
      <c r="DE87" s="87"/>
      <c r="DF87" s="87"/>
    </row>
    <row r="88" spans="1:110" s="96" customFormat="1">
      <c r="A88" s="95"/>
      <c r="B88" s="29"/>
      <c r="C88" s="87"/>
      <c r="D88" s="156"/>
      <c r="E88" s="156"/>
      <c r="F88" s="156"/>
      <c r="G88" s="30"/>
      <c r="H88" s="25"/>
      <c r="I88" s="25"/>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c r="AZ88" s="87"/>
      <c r="BA88" s="87"/>
      <c r="BB88" s="87"/>
      <c r="BC88" s="87"/>
      <c r="BD88" s="87"/>
      <c r="BE88" s="87"/>
      <c r="BF88" s="87"/>
      <c r="BG88" s="87"/>
      <c r="BH88" s="87"/>
      <c r="BI88" s="87"/>
      <c r="BJ88" s="87"/>
      <c r="BK88" s="87"/>
      <c r="BL88" s="87"/>
      <c r="BM88" s="87"/>
      <c r="BN88" s="87"/>
      <c r="BO88" s="87"/>
      <c r="BP88" s="87"/>
      <c r="BQ88" s="87"/>
      <c r="BR88" s="87"/>
      <c r="BS88" s="87"/>
      <c r="BT88" s="87"/>
      <c r="BU88" s="87"/>
      <c r="BV88" s="87"/>
      <c r="BW88" s="87"/>
      <c r="BX88" s="87"/>
      <c r="BY88" s="87"/>
      <c r="BZ88" s="87"/>
      <c r="CA88" s="87"/>
      <c r="CB88" s="87"/>
      <c r="CC88" s="87"/>
      <c r="CD88" s="87"/>
      <c r="CE88" s="87"/>
      <c r="CF88" s="87"/>
      <c r="CG88" s="87"/>
      <c r="CH88" s="87"/>
      <c r="CI88" s="87"/>
      <c r="CJ88" s="87"/>
      <c r="CK88" s="87"/>
      <c r="CL88" s="87"/>
      <c r="CM88" s="87"/>
      <c r="CN88" s="87"/>
      <c r="CO88" s="87"/>
      <c r="CP88" s="87"/>
      <c r="CQ88" s="87"/>
      <c r="CR88" s="87"/>
      <c r="CS88" s="87"/>
      <c r="CT88" s="87"/>
      <c r="CU88" s="87"/>
      <c r="CV88" s="87"/>
      <c r="CW88" s="87"/>
      <c r="CX88" s="87"/>
      <c r="CY88" s="87"/>
      <c r="CZ88" s="87"/>
      <c r="DA88" s="87"/>
      <c r="DB88" s="87"/>
      <c r="DC88" s="87"/>
      <c r="DD88" s="87"/>
      <c r="DE88" s="87"/>
      <c r="DF88" s="87"/>
    </row>
    <row r="89" spans="1:110" s="150" customFormat="1" ht="63.75">
      <c r="A89" s="95" t="s">
        <v>14</v>
      </c>
      <c r="B89" s="112" t="s">
        <v>97</v>
      </c>
      <c r="C89" s="149"/>
      <c r="D89" s="158"/>
      <c r="E89" s="158"/>
      <c r="F89" s="158"/>
      <c r="G89" s="147"/>
      <c r="H89" s="148"/>
      <c r="I89" s="148"/>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c r="BI89" s="149"/>
      <c r="BJ89" s="149"/>
      <c r="BK89" s="149"/>
      <c r="BL89" s="149"/>
      <c r="BM89" s="149"/>
      <c r="BN89" s="149"/>
      <c r="BO89" s="149"/>
      <c r="BP89" s="149"/>
      <c r="BQ89" s="149"/>
      <c r="BR89" s="149"/>
      <c r="BS89" s="149"/>
      <c r="BT89" s="149"/>
      <c r="BU89" s="149"/>
      <c r="BV89" s="149"/>
      <c r="BW89" s="149"/>
      <c r="BX89" s="149"/>
      <c r="BY89" s="149"/>
      <c r="BZ89" s="149"/>
      <c r="CA89" s="149"/>
      <c r="CB89" s="149"/>
      <c r="CC89" s="149"/>
      <c r="CD89" s="149"/>
      <c r="CE89" s="149"/>
      <c r="CF89" s="149"/>
      <c r="CG89" s="149"/>
      <c r="CH89" s="149"/>
      <c r="CI89" s="149"/>
      <c r="CJ89" s="149"/>
      <c r="CK89" s="149"/>
      <c r="CL89" s="149"/>
      <c r="CM89" s="149"/>
      <c r="CN89" s="149"/>
      <c r="CO89" s="149"/>
      <c r="CP89" s="149"/>
      <c r="CQ89" s="149"/>
      <c r="CR89" s="149"/>
      <c r="CS89" s="149"/>
      <c r="CT89" s="149"/>
      <c r="CU89" s="149"/>
      <c r="CV89" s="149"/>
      <c r="CW89" s="149"/>
      <c r="CX89" s="149"/>
      <c r="CY89" s="149"/>
      <c r="CZ89" s="149"/>
      <c r="DA89" s="149"/>
      <c r="DB89" s="149"/>
      <c r="DC89" s="149"/>
      <c r="DD89" s="149"/>
      <c r="DE89" s="149"/>
      <c r="DF89" s="149"/>
    </row>
    <row r="90" spans="1:110" s="150" customFormat="1">
      <c r="A90" s="143"/>
      <c r="B90" s="112"/>
      <c r="C90" s="149"/>
      <c r="D90" s="158"/>
      <c r="E90" s="158"/>
      <c r="F90" s="158"/>
      <c r="G90" s="147"/>
      <c r="H90" s="148"/>
      <c r="I90" s="148"/>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c r="BI90" s="149"/>
      <c r="BJ90" s="149"/>
      <c r="BK90" s="149"/>
      <c r="BL90" s="149"/>
      <c r="BM90" s="149"/>
      <c r="BN90" s="149"/>
      <c r="BO90" s="149"/>
      <c r="BP90" s="149"/>
      <c r="BQ90" s="149"/>
      <c r="BR90" s="149"/>
      <c r="BS90" s="149"/>
      <c r="BT90" s="149"/>
      <c r="BU90" s="149"/>
      <c r="BV90" s="149"/>
      <c r="BW90" s="149"/>
      <c r="BX90" s="149"/>
      <c r="BY90" s="149"/>
      <c r="BZ90" s="149"/>
      <c r="CA90" s="149"/>
      <c r="CB90" s="149"/>
      <c r="CC90" s="149"/>
      <c r="CD90" s="149"/>
      <c r="CE90" s="149"/>
      <c r="CF90" s="149"/>
      <c r="CG90" s="149"/>
      <c r="CH90" s="149"/>
      <c r="CI90" s="149"/>
      <c r="CJ90" s="149"/>
      <c r="CK90" s="149"/>
      <c r="CL90" s="149"/>
      <c r="CM90" s="149"/>
      <c r="CN90" s="149"/>
      <c r="CO90" s="149"/>
      <c r="CP90" s="149"/>
      <c r="CQ90" s="149"/>
      <c r="CR90" s="149"/>
      <c r="CS90" s="149"/>
      <c r="CT90" s="149"/>
      <c r="CU90" s="149"/>
      <c r="CV90" s="149"/>
      <c r="CW90" s="149"/>
      <c r="CX90" s="149"/>
      <c r="CY90" s="149"/>
      <c r="CZ90" s="149"/>
      <c r="DA90" s="149"/>
      <c r="DB90" s="149"/>
      <c r="DC90" s="149"/>
      <c r="DD90" s="149"/>
      <c r="DE90" s="149"/>
      <c r="DF90" s="149"/>
    </row>
    <row r="91" spans="1:110" s="150" customFormat="1">
      <c r="A91" s="95" t="s">
        <v>0</v>
      </c>
      <c r="B91" s="113" t="s">
        <v>98</v>
      </c>
      <c r="C91" s="87" t="s">
        <v>44</v>
      </c>
      <c r="D91" s="158">
        <v>4</v>
      </c>
      <c r="E91" s="312"/>
      <c r="F91" s="77">
        <f>+D91*E91</f>
        <v>0</v>
      </c>
      <c r="G91" s="147"/>
      <c r="H91" s="148"/>
      <c r="I91" s="148"/>
      <c r="J91" s="149"/>
      <c r="K91" s="149"/>
      <c r="L91" s="149"/>
      <c r="M91" s="149"/>
      <c r="N91" s="149"/>
      <c r="O91" s="149"/>
      <c r="P91" s="149"/>
      <c r="Q91" s="149"/>
      <c r="R91" s="149"/>
      <c r="S91" s="149"/>
      <c r="T91" s="149"/>
      <c r="U91" s="149"/>
      <c r="V91" s="149"/>
      <c r="W91" s="149"/>
      <c r="X91" s="149"/>
      <c r="Y91" s="149"/>
      <c r="Z91" s="149"/>
      <c r="AA91" s="149"/>
      <c r="AB91" s="149"/>
      <c r="AC91" s="149"/>
      <c r="AD91" s="149"/>
      <c r="AE91" s="149"/>
      <c r="AF91" s="149"/>
      <c r="AG91" s="149"/>
      <c r="AH91" s="149"/>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c r="BI91" s="149"/>
      <c r="BJ91" s="149"/>
      <c r="BK91" s="149"/>
      <c r="BL91" s="149"/>
      <c r="BM91" s="149"/>
      <c r="BN91" s="149"/>
      <c r="BO91" s="149"/>
      <c r="BP91" s="149"/>
      <c r="BQ91" s="149"/>
      <c r="BR91" s="149"/>
      <c r="BS91" s="149"/>
      <c r="BT91" s="149"/>
      <c r="BU91" s="149"/>
      <c r="BV91" s="149"/>
      <c r="BW91" s="149"/>
      <c r="BX91" s="149"/>
      <c r="BY91" s="149"/>
      <c r="BZ91" s="149"/>
      <c r="CA91" s="149"/>
      <c r="CB91" s="149"/>
      <c r="CC91" s="149"/>
      <c r="CD91" s="149"/>
      <c r="CE91" s="149"/>
      <c r="CF91" s="149"/>
      <c r="CG91" s="149"/>
      <c r="CH91" s="149"/>
      <c r="CI91" s="149"/>
      <c r="CJ91" s="149"/>
      <c r="CK91" s="149"/>
      <c r="CL91" s="149"/>
      <c r="CM91" s="149"/>
      <c r="CN91" s="149"/>
      <c r="CO91" s="149"/>
      <c r="CP91" s="149"/>
      <c r="CQ91" s="149"/>
      <c r="CR91" s="149"/>
      <c r="CS91" s="149"/>
      <c r="CT91" s="149"/>
      <c r="CU91" s="149"/>
      <c r="CV91" s="149"/>
      <c r="CW91" s="149"/>
      <c r="CX91" s="149"/>
      <c r="CY91" s="149"/>
      <c r="CZ91" s="149"/>
      <c r="DA91" s="149"/>
      <c r="DB91" s="149"/>
      <c r="DC91" s="149"/>
      <c r="DD91" s="149"/>
      <c r="DE91" s="149"/>
      <c r="DF91" s="149"/>
    </row>
    <row r="92" spans="1:110" s="150" customFormat="1">
      <c r="A92" s="143"/>
      <c r="B92" s="112"/>
      <c r="C92" s="149"/>
      <c r="D92" s="158"/>
      <c r="E92" s="158"/>
      <c r="F92" s="158"/>
      <c r="G92" s="147"/>
      <c r="H92" s="148"/>
      <c r="I92" s="148"/>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c r="BI92" s="149"/>
      <c r="BJ92" s="149"/>
      <c r="BK92" s="149"/>
      <c r="BL92" s="149"/>
      <c r="BM92" s="149"/>
      <c r="BN92" s="149"/>
      <c r="BO92" s="149"/>
      <c r="BP92" s="149"/>
      <c r="BQ92" s="149"/>
      <c r="BR92" s="149"/>
      <c r="BS92" s="149"/>
      <c r="BT92" s="149"/>
      <c r="BU92" s="149"/>
      <c r="BV92" s="149"/>
      <c r="BW92" s="149"/>
      <c r="BX92" s="149"/>
      <c r="BY92" s="149"/>
      <c r="BZ92" s="149"/>
      <c r="CA92" s="149"/>
      <c r="CB92" s="149"/>
      <c r="CC92" s="149"/>
      <c r="CD92" s="149"/>
      <c r="CE92" s="149"/>
      <c r="CF92" s="149"/>
      <c r="CG92" s="149"/>
      <c r="CH92" s="149"/>
      <c r="CI92" s="149"/>
      <c r="CJ92" s="149"/>
      <c r="CK92" s="149"/>
      <c r="CL92" s="149"/>
      <c r="CM92" s="149"/>
      <c r="CN92" s="149"/>
      <c r="CO92" s="149"/>
      <c r="CP92" s="149"/>
      <c r="CQ92" s="149"/>
      <c r="CR92" s="149"/>
      <c r="CS92" s="149"/>
      <c r="CT92" s="149"/>
      <c r="CU92" s="149"/>
      <c r="CV92" s="149"/>
      <c r="CW92" s="149"/>
      <c r="CX92" s="149"/>
      <c r="CY92" s="149"/>
      <c r="CZ92" s="149"/>
      <c r="DA92" s="149"/>
      <c r="DB92" s="149"/>
      <c r="DC92" s="149"/>
      <c r="DD92" s="149"/>
      <c r="DE92" s="149"/>
      <c r="DF92" s="149"/>
    </row>
    <row r="93" spans="1:110" s="150" customFormat="1" ht="25.5">
      <c r="A93" s="95" t="s">
        <v>1</v>
      </c>
      <c r="B93" s="113" t="s">
        <v>99</v>
      </c>
      <c r="C93" s="87" t="s">
        <v>44</v>
      </c>
      <c r="D93" s="158">
        <v>1.75</v>
      </c>
      <c r="E93" s="312"/>
      <c r="F93" s="77">
        <f>+D93*E93</f>
        <v>0</v>
      </c>
      <c r="G93" s="147"/>
      <c r="H93" s="148"/>
      <c r="I93" s="148"/>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c r="BI93" s="149"/>
      <c r="BJ93" s="149"/>
      <c r="BK93" s="149"/>
      <c r="BL93" s="149"/>
      <c r="BM93" s="149"/>
      <c r="BN93" s="149"/>
      <c r="BO93" s="149"/>
      <c r="BP93" s="149"/>
      <c r="BQ93" s="149"/>
      <c r="BR93" s="149"/>
      <c r="BS93" s="149"/>
      <c r="BT93" s="149"/>
      <c r="BU93" s="149"/>
      <c r="BV93" s="149"/>
      <c r="BW93" s="149"/>
      <c r="BX93" s="149"/>
      <c r="BY93" s="149"/>
      <c r="BZ93" s="149"/>
      <c r="CA93" s="149"/>
      <c r="CB93" s="149"/>
      <c r="CC93" s="149"/>
      <c r="CD93" s="149"/>
      <c r="CE93" s="149"/>
      <c r="CF93" s="149"/>
      <c r="CG93" s="149"/>
      <c r="CH93" s="149"/>
      <c r="CI93" s="149"/>
      <c r="CJ93" s="149"/>
      <c r="CK93" s="149"/>
      <c r="CL93" s="149"/>
      <c r="CM93" s="149"/>
      <c r="CN93" s="149"/>
      <c r="CO93" s="149"/>
      <c r="CP93" s="149"/>
      <c r="CQ93" s="149"/>
      <c r="CR93" s="149"/>
      <c r="CS93" s="149"/>
      <c r="CT93" s="149"/>
      <c r="CU93" s="149"/>
      <c r="CV93" s="149"/>
      <c r="CW93" s="149"/>
      <c r="CX93" s="149"/>
      <c r="CY93" s="149"/>
      <c r="CZ93" s="149"/>
      <c r="DA93" s="149"/>
      <c r="DB93" s="149"/>
      <c r="DC93" s="149"/>
      <c r="DD93" s="149"/>
      <c r="DE93" s="149"/>
      <c r="DF93" s="149"/>
    </row>
    <row r="94" spans="1:110" s="150" customFormat="1">
      <c r="A94" s="143"/>
      <c r="B94" s="112"/>
      <c r="C94" s="149"/>
      <c r="D94" s="158"/>
      <c r="E94" s="158"/>
      <c r="F94" s="158"/>
      <c r="G94" s="147"/>
      <c r="H94" s="148"/>
      <c r="I94" s="148"/>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c r="BI94" s="149"/>
      <c r="BJ94" s="149"/>
      <c r="BK94" s="149"/>
      <c r="BL94" s="149"/>
      <c r="BM94" s="149"/>
      <c r="BN94" s="149"/>
      <c r="BO94" s="149"/>
      <c r="BP94" s="149"/>
      <c r="BQ94" s="149"/>
      <c r="BR94" s="149"/>
      <c r="BS94" s="149"/>
      <c r="BT94" s="149"/>
      <c r="BU94" s="149"/>
      <c r="BV94" s="149"/>
      <c r="BW94" s="149"/>
      <c r="BX94" s="149"/>
      <c r="BY94" s="149"/>
      <c r="BZ94" s="149"/>
      <c r="CA94" s="149"/>
      <c r="CB94" s="149"/>
      <c r="CC94" s="149"/>
      <c r="CD94" s="149"/>
      <c r="CE94" s="149"/>
      <c r="CF94" s="149"/>
      <c r="CG94" s="149"/>
      <c r="CH94" s="149"/>
      <c r="CI94" s="149"/>
      <c r="CJ94" s="149"/>
      <c r="CK94" s="149"/>
      <c r="CL94" s="149"/>
      <c r="CM94" s="149"/>
      <c r="CN94" s="149"/>
      <c r="CO94" s="149"/>
      <c r="CP94" s="149"/>
      <c r="CQ94" s="149"/>
      <c r="CR94" s="149"/>
      <c r="CS94" s="149"/>
      <c r="CT94" s="149"/>
      <c r="CU94" s="149"/>
      <c r="CV94" s="149"/>
      <c r="CW94" s="149"/>
      <c r="CX94" s="149"/>
      <c r="CY94" s="149"/>
      <c r="CZ94" s="149"/>
      <c r="DA94" s="149"/>
      <c r="DB94" s="149"/>
      <c r="DC94" s="149"/>
      <c r="DD94" s="149"/>
      <c r="DE94" s="149"/>
      <c r="DF94" s="149"/>
    </row>
    <row r="95" spans="1:110" s="150" customFormat="1" ht="25.5">
      <c r="A95" s="95" t="s">
        <v>2</v>
      </c>
      <c r="B95" s="113" t="s">
        <v>102</v>
      </c>
      <c r="C95" s="87" t="s">
        <v>44</v>
      </c>
      <c r="D95" s="158">
        <v>1.25</v>
      </c>
      <c r="E95" s="312"/>
      <c r="F95" s="77">
        <f>+D95*E95</f>
        <v>0</v>
      </c>
      <c r="G95" s="147"/>
      <c r="H95" s="148"/>
      <c r="I95" s="148"/>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c r="BI95" s="149"/>
      <c r="BJ95" s="149"/>
      <c r="BK95" s="149"/>
      <c r="BL95" s="149"/>
      <c r="BM95" s="149"/>
      <c r="BN95" s="149"/>
      <c r="BO95" s="149"/>
      <c r="BP95" s="149"/>
      <c r="BQ95" s="149"/>
      <c r="BR95" s="149"/>
      <c r="BS95" s="149"/>
      <c r="BT95" s="149"/>
      <c r="BU95" s="149"/>
      <c r="BV95" s="149"/>
      <c r="BW95" s="149"/>
      <c r="BX95" s="149"/>
      <c r="BY95" s="149"/>
      <c r="BZ95" s="149"/>
      <c r="CA95" s="149"/>
      <c r="CB95" s="149"/>
      <c r="CC95" s="149"/>
      <c r="CD95" s="149"/>
      <c r="CE95" s="149"/>
      <c r="CF95" s="149"/>
      <c r="CG95" s="149"/>
      <c r="CH95" s="149"/>
      <c r="CI95" s="149"/>
      <c r="CJ95" s="149"/>
      <c r="CK95" s="149"/>
      <c r="CL95" s="149"/>
      <c r="CM95" s="149"/>
      <c r="CN95" s="149"/>
      <c r="CO95" s="149"/>
      <c r="CP95" s="149"/>
      <c r="CQ95" s="149"/>
      <c r="CR95" s="149"/>
      <c r="CS95" s="149"/>
      <c r="CT95" s="149"/>
      <c r="CU95" s="149"/>
      <c r="CV95" s="149"/>
      <c r="CW95" s="149"/>
      <c r="CX95" s="149"/>
      <c r="CY95" s="149"/>
      <c r="CZ95" s="149"/>
      <c r="DA95" s="149"/>
      <c r="DB95" s="149"/>
      <c r="DC95" s="149"/>
      <c r="DD95" s="149"/>
      <c r="DE95" s="149"/>
      <c r="DF95" s="149"/>
    </row>
    <row r="96" spans="1:110" s="150" customFormat="1">
      <c r="A96" s="143"/>
      <c r="B96" s="112"/>
      <c r="C96" s="149"/>
      <c r="D96" s="158"/>
      <c r="E96" s="158"/>
      <c r="F96" s="158"/>
      <c r="G96" s="147"/>
      <c r="H96" s="148"/>
      <c r="I96" s="148"/>
      <c r="J96" s="149"/>
      <c r="K96" s="149"/>
      <c r="L96" s="149"/>
      <c r="M96" s="149"/>
      <c r="N96" s="149"/>
      <c r="O96" s="149"/>
      <c r="P96" s="149"/>
      <c r="Q96" s="149"/>
      <c r="R96" s="149"/>
      <c r="S96" s="149"/>
      <c r="T96" s="149"/>
      <c r="U96" s="149"/>
      <c r="V96" s="149"/>
      <c r="W96" s="149"/>
      <c r="X96" s="149"/>
      <c r="Y96" s="149"/>
      <c r="Z96" s="149"/>
      <c r="AA96" s="149"/>
      <c r="AB96" s="149"/>
      <c r="AC96" s="149"/>
      <c r="AD96" s="149"/>
      <c r="AE96" s="149"/>
      <c r="AF96" s="149"/>
      <c r="AG96" s="149"/>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c r="BI96" s="149"/>
      <c r="BJ96" s="149"/>
      <c r="BK96" s="149"/>
      <c r="BL96" s="149"/>
      <c r="BM96" s="149"/>
      <c r="BN96" s="149"/>
      <c r="BO96" s="149"/>
      <c r="BP96" s="149"/>
      <c r="BQ96" s="149"/>
      <c r="BR96" s="149"/>
      <c r="BS96" s="149"/>
      <c r="BT96" s="149"/>
      <c r="BU96" s="149"/>
      <c r="BV96" s="149"/>
      <c r="BW96" s="149"/>
      <c r="BX96" s="149"/>
      <c r="BY96" s="149"/>
      <c r="BZ96" s="149"/>
      <c r="CA96" s="149"/>
      <c r="CB96" s="149"/>
      <c r="CC96" s="149"/>
      <c r="CD96" s="149"/>
      <c r="CE96" s="149"/>
      <c r="CF96" s="149"/>
      <c r="CG96" s="149"/>
      <c r="CH96" s="149"/>
      <c r="CI96" s="149"/>
      <c r="CJ96" s="149"/>
      <c r="CK96" s="149"/>
      <c r="CL96" s="149"/>
      <c r="CM96" s="149"/>
      <c r="CN96" s="149"/>
      <c r="CO96" s="149"/>
      <c r="CP96" s="149"/>
      <c r="CQ96" s="149"/>
      <c r="CR96" s="149"/>
      <c r="CS96" s="149"/>
      <c r="CT96" s="149"/>
      <c r="CU96" s="149"/>
      <c r="CV96" s="149"/>
      <c r="CW96" s="149"/>
      <c r="CX96" s="149"/>
      <c r="CY96" s="149"/>
      <c r="CZ96" s="149"/>
      <c r="DA96" s="149"/>
      <c r="DB96" s="149"/>
      <c r="DC96" s="149"/>
      <c r="DD96" s="149"/>
      <c r="DE96" s="149"/>
      <c r="DF96" s="149"/>
    </row>
    <row r="97" spans="1:110" s="167" customFormat="1" ht="25.5">
      <c r="A97" s="160" t="s">
        <v>42</v>
      </c>
      <c r="B97" s="161" t="s">
        <v>104</v>
      </c>
      <c r="C97" s="162"/>
      <c r="D97" s="163"/>
      <c r="E97" s="163"/>
      <c r="F97" s="164"/>
      <c r="G97" s="165"/>
      <c r="H97" s="166"/>
      <c r="I97" s="166"/>
      <c r="J97" s="162"/>
      <c r="K97" s="162"/>
      <c r="L97" s="162"/>
      <c r="M97" s="162"/>
      <c r="N97" s="162"/>
      <c r="O97" s="162"/>
      <c r="P97" s="162"/>
      <c r="Q97" s="162"/>
      <c r="R97" s="162"/>
      <c r="S97" s="162"/>
      <c r="T97" s="162"/>
      <c r="U97" s="162"/>
      <c r="V97" s="162"/>
      <c r="W97" s="162"/>
      <c r="X97" s="162"/>
      <c r="Y97" s="162"/>
      <c r="Z97" s="162"/>
      <c r="AA97" s="162"/>
      <c r="AB97" s="162"/>
      <c r="AC97" s="162"/>
      <c r="AD97" s="162"/>
      <c r="AE97" s="162"/>
      <c r="AF97" s="162"/>
      <c r="AG97" s="162"/>
      <c r="AH97" s="162"/>
      <c r="AI97" s="162"/>
      <c r="AJ97" s="162"/>
      <c r="AK97" s="162"/>
      <c r="AL97" s="162"/>
      <c r="AM97" s="162"/>
      <c r="AN97" s="162"/>
      <c r="AO97" s="162"/>
      <c r="AP97" s="162"/>
      <c r="AQ97" s="162"/>
      <c r="AR97" s="162"/>
      <c r="AS97" s="162"/>
      <c r="AT97" s="162"/>
      <c r="AU97" s="162"/>
      <c r="AV97" s="162"/>
      <c r="AW97" s="162"/>
      <c r="AX97" s="162"/>
      <c r="AY97" s="162"/>
      <c r="AZ97" s="162"/>
      <c r="BA97" s="162"/>
      <c r="BB97" s="162"/>
      <c r="BC97" s="162"/>
      <c r="BD97" s="162"/>
      <c r="BE97" s="162"/>
      <c r="BF97" s="162"/>
      <c r="BG97" s="162"/>
      <c r="BH97" s="162"/>
      <c r="BI97" s="162"/>
      <c r="BJ97" s="162"/>
      <c r="BK97" s="162"/>
      <c r="BL97" s="162"/>
      <c r="BM97" s="162"/>
      <c r="BN97" s="162"/>
      <c r="BO97" s="162"/>
      <c r="BP97" s="162"/>
      <c r="BQ97" s="162"/>
      <c r="BR97" s="162"/>
      <c r="BS97" s="162"/>
      <c r="BT97" s="162"/>
      <c r="BU97" s="162"/>
      <c r="BV97" s="162"/>
      <c r="BW97" s="162"/>
      <c r="BX97" s="162"/>
      <c r="BY97" s="162"/>
      <c r="BZ97" s="162"/>
      <c r="CA97" s="162"/>
      <c r="CB97" s="162"/>
      <c r="CC97" s="162"/>
      <c r="CD97" s="162"/>
      <c r="CE97" s="162"/>
      <c r="CF97" s="162"/>
      <c r="CG97" s="162"/>
      <c r="CH97" s="162"/>
      <c r="CI97" s="162"/>
      <c r="CJ97" s="162"/>
      <c r="CK97" s="162"/>
      <c r="CL97" s="162"/>
      <c r="CM97" s="162"/>
      <c r="CN97" s="162"/>
      <c r="CO97" s="162"/>
      <c r="CP97" s="162"/>
      <c r="CQ97" s="162"/>
      <c r="CR97" s="162"/>
      <c r="CS97" s="162"/>
      <c r="CT97" s="162"/>
      <c r="CU97" s="162"/>
      <c r="CV97" s="162"/>
      <c r="CW97" s="162"/>
      <c r="CX97" s="162"/>
      <c r="CY97" s="162"/>
      <c r="CZ97" s="162"/>
      <c r="DA97" s="162"/>
      <c r="DB97" s="162"/>
      <c r="DC97" s="162"/>
      <c r="DD97" s="162"/>
      <c r="DE97" s="162"/>
      <c r="DF97" s="162"/>
    </row>
    <row r="98" spans="1:110" s="150" customFormat="1">
      <c r="A98" s="143"/>
      <c r="B98" s="112"/>
      <c r="C98" s="149"/>
      <c r="D98" s="158"/>
      <c r="E98" s="158"/>
      <c r="F98" s="158"/>
      <c r="G98" s="147"/>
      <c r="H98" s="148"/>
      <c r="I98" s="148"/>
      <c r="J98" s="149"/>
      <c r="K98" s="149"/>
      <c r="L98" s="149"/>
      <c r="M98" s="149"/>
      <c r="N98" s="149"/>
      <c r="O98" s="149"/>
      <c r="P98" s="149"/>
      <c r="Q98" s="149"/>
      <c r="R98" s="149"/>
      <c r="S98" s="149"/>
      <c r="T98" s="149"/>
      <c r="U98" s="149"/>
      <c r="V98" s="149"/>
      <c r="W98" s="149"/>
      <c r="X98" s="149"/>
      <c r="Y98" s="149"/>
      <c r="Z98" s="149"/>
      <c r="AA98" s="149"/>
      <c r="AB98" s="149"/>
      <c r="AC98" s="149"/>
      <c r="AD98" s="149"/>
      <c r="AE98" s="149"/>
      <c r="AF98" s="149"/>
      <c r="AG98" s="149"/>
      <c r="AH98" s="149"/>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c r="BI98" s="149"/>
      <c r="BJ98" s="149"/>
      <c r="BK98" s="149"/>
      <c r="BL98" s="149"/>
      <c r="BM98" s="149"/>
      <c r="BN98" s="149"/>
      <c r="BO98" s="149"/>
      <c r="BP98" s="149"/>
      <c r="BQ98" s="149"/>
      <c r="BR98" s="149"/>
      <c r="BS98" s="149"/>
      <c r="BT98" s="149"/>
      <c r="BU98" s="149"/>
      <c r="BV98" s="149"/>
      <c r="BW98" s="149"/>
      <c r="BX98" s="149"/>
      <c r="BY98" s="149"/>
      <c r="BZ98" s="149"/>
      <c r="CA98" s="149"/>
      <c r="CB98" s="149"/>
      <c r="CC98" s="149"/>
      <c r="CD98" s="149"/>
      <c r="CE98" s="149"/>
      <c r="CF98" s="149"/>
      <c r="CG98" s="149"/>
      <c r="CH98" s="149"/>
      <c r="CI98" s="149"/>
      <c r="CJ98" s="149"/>
      <c r="CK98" s="149"/>
      <c r="CL98" s="149"/>
      <c r="CM98" s="149"/>
      <c r="CN98" s="149"/>
      <c r="CO98" s="149"/>
      <c r="CP98" s="149"/>
      <c r="CQ98" s="149"/>
      <c r="CR98" s="149"/>
      <c r="CS98" s="149"/>
      <c r="CT98" s="149"/>
      <c r="CU98" s="149"/>
      <c r="CV98" s="149"/>
      <c r="CW98" s="149"/>
      <c r="CX98" s="149"/>
      <c r="CY98" s="149"/>
      <c r="CZ98" s="149"/>
      <c r="DA98" s="149"/>
      <c r="DB98" s="149"/>
      <c r="DC98" s="149"/>
      <c r="DD98" s="149"/>
      <c r="DE98" s="149"/>
      <c r="DF98" s="149"/>
    </row>
    <row r="99" spans="1:110" s="150" customFormat="1" ht="25.5">
      <c r="A99" s="95" t="s">
        <v>43</v>
      </c>
      <c r="B99" s="113" t="s">
        <v>103</v>
      </c>
      <c r="C99" s="87" t="s">
        <v>15</v>
      </c>
      <c r="D99" s="158">
        <v>5</v>
      </c>
      <c r="E99" s="312"/>
      <c r="F99" s="77">
        <f>+D99*E99</f>
        <v>0</v>
      </c>
      <c r="G99" s="147"/>
      <c r="H99" s="148"/>
      <c r="I99" s="148"/>
      <c r="J99" s="149"/>
      <c r="K99" s="149"/>
      <c r="L99" s="149"/>
      <c r="M99" s="149"/>
      <c r="N99" s="149"/>
      <c r="O99" s="149"/>
      <c r="P99" s="149"/>
      <c r="Q99" s="149"/>
      <c r="R99" s="149"/>
      <c r="S99" s="149"/>
      <c r="T99" s="149"/>
      <c r="U99" s="149"/>
      <c r="V99" s="149"/>
      <c r="W99" s="149"/>
      <c r="X99" s="149"/>
      <c r="Y99" s="149"/>
      <c r="Z99" s="149"/>
      <c r="AA99" s="149"/>
      <c r="AB99" s="149"/>
      <c r="AC99" s="149"/>
      <c r="AD99" s="149"/>
      <c r="AE99" s="149"/>
      <c r="AF99" s="149"/>
      <c r="AG99" s="149"/>
      <c r="AH99" s="149"/>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c r="BI99" s="149"/>
      <c r="BJ99" s="149"/>
      <c r="BK99" s="149"/>
      <c r="BL99" s="149"/>
      <c r="BM99" s="149"/>
      <c r="BN99" s="149"/>
      <c r="BO99" s="149"/>
      <c r="BP99" s="149"/>
      <c r="BQ99" s="149"/>
      <c r="BR99" s="149"/>
      <c r="BS99" s="149"/>
      <c r="BT99" s="149"/>
      <c r="BU99" s="149"/>
      <c r="BV99" s="149"/>
      <c r="BW99" s="149"/>
      <c r="BX99" s="149"/>
      <c r="BY99" s="149"/>
      <c r="BZ99" s="149"/>
      <c r="CA99" s="149"/>
      <c r="CB99" s="149"/>
      <c r="CC99" s="149"/>
      <c r="CD99" s="149"/>
      <c r="CE99" s="149"/>
      <c r="CF99" s="149"/>
      <c r="CG99" s="149"/>
      <c r="CH99" s="149"/>
      <c r="CI99" s="149"/>
      <c r="CJ99" s="149"/>
      <c r="CK99" s="149"/>
      <c r="CL99" s="149"/>
      <c r="CM99" s="149"/>
      <c r="CN99" s="149"/>
      <c r="CO99" s="149"/>
      <c r="CP99" s="149"/>
      <c r="CQ99" s="149"/>
      <c r="CR99" s="149"/>
      <c r="CS99" s="149"/>
      <c r="CT99" s="149"/>
      <c r="CU99" s="149"/>
      <c r="CV99" s="149"/>
      <c r="CW99" s="149"/>
      <c r="CX99" s="149"/>
      <c r="CY99" s="149"/>
      <c r="CZ99" s="149"/>
      <c r="DA99" s="149"/>
      <c r="DB99" s="149"/>
      <c r="DC99" s="149"/>
      <c r="DD99" s="149"/>
      <c r="DE99" s="149"/>
      <c r="DF99" s="149"/>
    </row>
    <row r="100" spans="1:110" s="150" customFormat="1">
      <c r="A100" s="143"/>
      <c r="B100" s="112"/>
      <c r="C100" s="149"/>
      <c r="D100" s="158"/>
      <c r="E100" s="158"/>
      <c r="F100" s="158"/>
      <c r="G100" s="147"/>
      <c r="H100" s="148"/>
      <c r="I100" s="148"/>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c r="BC100" s="149"/>
      <c r="BD100" s="149"/>
      <c r="BE100" s="149"/>
      <c r="BF100" s="149"/>
      <c r="BG100" s="149"/>
      <c r="BH100" s="149"/>
      <c r="BI100" s="149"/>
      <c r="BJ100" s="149"/>
      <c r="BK100" s="149"/>
      <c r="BL100" s="149"/>
      <c r="BM100" s="149"/>
      <c r="BN100" s="149"/>
      <c r="BO100" s="149"/>
      <c r="BP100" s="149"/>
      <c r="BQ100" s="149"/>
      <c r="BR100" s="149"/>
      <c r="BS100" s="149"/>
      <c r="BT100" s="149"/>
      <c r="BU100" s="149"/>
      <c r="BV100" s="149"/>
      <c r="BW100" s="149"/>
      <c r="BX100" s="149"/>
      <c r="BY100" s="149"/>
      <c r="BZ100" s="149"/>
      <c r="CA100" s="149"/>
      <c r="CB100" s="149"/>
      <c r="CC100" s="149"/>
      <c r="CD100" s="149"/>
      <c r="CE100" s="149"/>
      <c r="CF100" s="149"/>
      <c r="CG100" s="149"/>
      <c r="CH100" s="149"/>
      <c r="CI100" s="149"/>
      <c r="CJ100" s="149"/>
      <c r="CK100" s="149"/>
      <c r="CL100" s="149"/>
      <c r="CM100" s="149"/>
      <c r="CN100" s="149"/>
      <c r="CO100" s="149"/>
      <c r="CP100" s="149"/>
      <c r="CQ100" s="149"/>
      <c r="CR100" s="149"/>
      <c r="CS100" s="149"/>
      <c r="CT100" s="149"/>
      <c r="CU100" s="149"/>
      <c r="CV100" s="149"/>
      <c r="CW100" s="149"/>
      <c r="CX100" s="149"/>
      <c r="CY100" s="149"/>
      <c r="CZ100" s="149"/>
      <c r="DA100" s="149"/>
      <c r="DB100" s="149"/>
      <c r="DC100" s="149"/>
      <c r="DD100" s="149"/>
      <c r="DE100" s="149"/>
      <c r="DF100" s="149"/>
    </row>
    <row r="101" spans="1:110" s="150" customFormat="1" ht="25.5">
      <c r="A101" s="95" t="s">
        <v>52</v>
      </c>
      <c r="B101" s="113" t="s">
        <v>100</v>
      </c>
      <c r="C101" s="87" t="s">
        <v>44</v>
      </c>
      <c r="D101" s="158">
        <v>2.25</v>
      </c>
      <c r="E101" s="312"/>
      <c r="F101" s="77">
        <f>+D101*E101</f>
        <v>0</v>
      </c>
      <c r="G101" s="147"/>
      <c r="H101" s="148"/>
      <c r="I101" s="148"/>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c r="BI101" s="149"/>
      <c r="BJ101" s="149"/>
      <c r="BK101" s="149"/>
      <c r="BL101" s="149"/>
      <c r="BM101" s="149"/>
      <c r="BN101" s="149"/>
      <c r="BO101" s="149"/>
      <c r="BP101" s="149"/>
      <c r="BQ101" s="149"/>
      <c r="BR101" s="149"/>
      <c r="BS101" s="149"/>
      <c r="BT101" s="149"/>
      <c r="BU101" s="149"/>
      <c r="BV101" s="149"/>
      <c r="BW101" s="149"/>
      <c r="BX101" s="149"/>
      <c r="BY101" s="149"/>
      <c r="BZ101" s="149"/>
      <c r="CA101" s="149"/>
      <c r="CB101" s="149"/>
      <c r="CC101" s="149"/>
      <c r="CD101" s="149"/>
      <c r="CE101" s="149"/>
      <c r="CF101" s="149"/>
      <c r="CG101" s="149"/>
      <c r="CH101" s="149"/>
      <c r="CI101" s="149"/>
      <c r="CJ101" s="149"/>
      <c r="CK101" s="149"/>
      <c r="CL101" s="149"/>
      <c r="CM101" s="149"/>
      <c r="CN101" s="149"/>
      <c r="CO101" s="149"/>
      <c r="CP101" s="149"/>
      <c r="CQ101" s="149"/>
      <c r="CR101" s="149"/>
      <c r="CS101" s="149"/>
      <c r="CT101" s="149"/>
      <c r="CU101" s="149"/>
      <c r="CV101" s="149"/>
      <c r="CW101" s="149"/>
      <c r="CX101" s="149"/>
      <c r="CY101" s="149"/>
      <c r="CZ101" s="149"/>
      <c r="DA101" s="149"/>
      <c r="DB101" s="149"/>
      <c r="DC101" s="149"/>
      <c r="DD101" s="149"/>
      <c r="DE101" s="149"/>
      <c r="DF101" s="149"/>
    </row>
    <row r="102" spans="1:110" s="150" customFormat="1">
      <c r="A102" s="143"/>
      <c r="B102" s="112"/>
      <c r="C102" s="149"/>
      <c r="D102" s="158"/>
      <c r="E102" s="158"/>
      <c r="F102" s="158"/>
      <c r="G102" s="147"/>
      <c r="H102" s="148"/>
      <c r="I102" s="148"/>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c r="BI102" s="149"/>
      <c r="BJ102" s="149"/>
      <c r="BK102" s="149"/>
      <c r="BL102" s="149"/>
      <c r="BM102" s="149"/>
      <c r="BN102" s="149"/>
      <c r="BO102" s="149"/>
      <c r="BP102" s="149"/>
      <c r="BQ102" s="149"/>
      <c r="BR102" s="149"/>
      <c r="BS102" s="149"/>
      <c r="BT102" s="149"/>
      <c r="BU102" s="149"/>
      <c r="BV102" s="149"/>
      <c r="BW102" s="149"/>
      <c r="BX102" s="149"/>
      <c r="BY102" s="149"/>
      <c r="BZ102" s="149"/>
      <c r="CA102" s="149"/>
      <c r="CB102" s="149"/>
      <c r="CC102" s="149"/>
      <c r="CD102" s="149"/>
      <c r="CE102" s="149"/>
      <c r="CF102" s="149"/>
      <c r="CG102" s="149"/>
      <c r="CH102" s="149"/>
      <c r="CI102" s="149"/>
      <c r="CJ102" s="149"/>
      <c r="CK102" s="149"/>
      <c r="CL102" s="149"/>
      <c r="CM102" s="149"/>
      <c r="CN102" s="149"/>
      <c r="CO102" s="149"/>
      <c r="CP102" s="149"/>
      <c r="CQ102" s="149"/>
      <c r="CR102" s="149"/>
      <c r="CS102" s="149"/>
      <c r="CT102" s="149"/>
      <c r="CU102" s="149"/>
      <c r="CV102" s="149"/>
      <c r="CW102" s="149"/>
      <c r="CX102" s="149"/>
      <c r="CY102" s="149"/>
      <c r="CZ102" s="149"/>
      <c r="DA102" s="149"/>
      <c r="DB102" s="149"/>
      <c r="DC102" s="149"/>
      <c r="DD102" s="149"/>
      <c r="DE102" s="149"/>
      <c r="DF102" s="149"/>
    </row>
    <row r="103" spans="1:110" s="150" customFormat="1" ht="25.5">
      <c r="A103" s="95" t="s">
        <v>54</v>
      </c>
      <c r="B103" s="113" t="s">
        <v>101</v>
      </c>
      <c r="C103" s="87" t="s">
        <v>44</v>
      </c>
      <c r="D103" s="158">
        <f>4*0.25</f>
        <v>1</v>
      </c>
      <c r="E103" s="312"/>
      <c r="F103" s="77">
        <f>+D103*E103</f>
        <v>0</v>
      </c>
      <c r="G103" s="147"/>
      <c r="H103" s="148"/>
      <c r="I103" s="148"/>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c r="BI103" s="149"/>
      <c r="BJ103" s="149"/>
      <c r="BK103" s="149"/>
      <c r="BL103" s="149"/>
      <c r="BM103" s="149"/>
      <c r="BN103" s="149"/>
      <c r="BO103" s="149"/>
      <c r="BP103" s="149"/>
      <c r="BQ103" s="149"/>
      <c r="BR103" s="149"/>
      <c r="BS103" s="149"/>
      <c r="BT103" s="149"/>
      <c r="BU103" s="149"/>
      <c r="BV103" s="149"/>
      <c r="BW103" s="149"/>
      <c r="BX103" s="149"/>
      <c r="BY103" s="149"/>
      <c r="BZ103" s="149"/>
      <c r="CA103" s="149"/>
      <c r="CB103" s="149"/>
      <c r="CC103" s="149"/>
      <c r="CD103" s="149"/>
      <c r="CE103" s="149"/>
      <c r="CF103" s="149"/>
      <c r="CG103" s="149"/>
      <c r="CH103" s="149"/>
      <c r="CI103" s="149"/>
      <c r="CJ103" s="149"/>
      <c r="CK103" s="149"/>
      <c r="CL103" s="149"/>
      <c r="CM103" s="149"/>
      <c r="CN103" s="149"/>
      <c r="CO103" s="149"/>
      <c r="CP103" s="149"/>
      <c r="CQ103" s="149"/>
      <c r="CR103" s="149"/>
      <c r="CS103" s="149"/>
      <c r="CT103" s="149"/>
      <c r="CU103" s="149"/>
      <c r="CV103" s="149"/>
      <c r="CW103" s="149"/>
      <c r="CX103" s="149"/>
      <c r="CY103" s="149"/>
      <c r="CZ103" s="149"/>
      <c r="DA103" s="149"/>
      <c r="DB103" s="149"/>
      <c r="DC103" s="149"/>
      <c r="DD103" s="149"/>
      <c r="DE103" s="149"/>
      <c r="DF103" s="149"/>
    </row>
    <row r="104" spans="1:110" s="150" customFormat="1">
      <c r="A104" s="143"/>
      <c r="B104" s="112"/>
      <c r="C104" s="149"/>
      <c r="D104" s="158"/>
      <c r="E104" s="158"/>
      <c r="F104" s="158"/>
      <c r="G104" s="147"/>
      <c r="H104" s="148"/>
      <c r="I104" s="148"/>
      <c r="J104" s="149"/>
      <c r="K104" s="149"/>
      <c r="L104" s="149"/>
      <c r="M104" s="149"/>
      <c r="N104" s="149"/>
      <c r="O104" s="149"/>
      <c r="P104" s="149"/>
      <c r="Q104" s="149"/>
      <c r="R104" s="149"/>
      <c r="S104" s="149"/>
      <c r="T104" s="149"/>
      <c r="U104" s="149"/>
      <c r="V104" s="149"/>
      <c r="W104" s="149"/>
      <c r="X104" s="149"/>
      <c r="Y104" s="149"/>
      <c r="Z104" s="149"/>
      <c r="AA104" s="149"/>
      <c r="AB104" s="149"/>
      <c r="AC104" s="149"/>
      <c r="AD104" s="149"/>
      <c r="AE104" s="149"/>
      <c r="AF104" s="149"/>
      <c r="AG104" s="149"/>
      <c r="AH104" s="149"/>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c r="BI104" s="149"/>
      <c r="BJ104" s="149"/>
      <c r="BK104" s="149"/>
      <c r="BL104" s="149"/>
      <c r="BM104" s="149"/>
      <c r="BN104" s="149"/>
      <c r="BO104" s="149"/>
      <c r="BP104" s="149"/>
      <c r="BQ104" s="149"/>
      <c r="BR104" s="149"/>
      <c r="BS104" s="149"/>
      <c r="BT104" s="149"/>
      <c r="BU104" s="149"/>
      <c r="BV104" s="149"/>
      <c r="BW104" s="149"/>
      <c r="BX104" s="149"/>
      <c r="BY104" s="149"/>
      <c r="BZ104" s="149"/>
      <c r="CA104" s="149"/>
      <c r="CB104" s="149"/>
      <c r="CC104" s="149"/>
      <c r="CD104" s="149"/>
      <c r="CE104" s="149"/>
      <c r="CF104" s="149"/>
      <c r="CG104" s="149"/>
      <c r="CH104" s="149"/>
      <c r="CI104" s="149"/>
      <c r="CJ104" s="149"/>
      <c r="CK104" s="149"/>
      <c r="CL104" s="149"/>
      <c r="CM104" s="149"/>
      <c r="CN104" s="149"/>
      <c r="CO104" s="149"/>
      <c r="CP104" s="149"/>
      <c r="CQ104" s="149"/>
      <c r="CR104" s="149"/>
      <c r="CS104" s="149"/>
      <c r="CT104" s="149"/>
      <c r="CU104" s="149"/>
      <c r="CV104" s="149"/>
      <c r="CW104" s="149"/>
      <c r="CX104" s="149"/>
      <c r="CY104" s="149"/>
      <c r="CZ104" s="149"/>
      <c r="DA104" s="149"/>
      <c r="DB104" s="149"/>
      <c r="DC104" s="149"/>
      <c r="DD104" s="149"/>
      <c r="DE104" s="149"/>
      <c r="DF104" s="149"/>
    </row>
    <row r="105" spans="1:110" s="150" customFormat="1">
      <c r="A105" s="143"/>
      <c r="B105" s="112"/>
      <c r="C105" s="149"/>
      <c r="D105" s="158"/>
      <c r="E105" s="158"/>
      <c r="F105" s="158"/>
      <c r="G105" s="147"/>
      <c r="H105" s="148"/>
      <c r="I105" s="148"/>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c r="BE105" s="149"/>
      <c r="BF105" s="149"/>
      <c r="BG105" s="149"/>
      <c r="BH105" s="149"/>
      <c r="BI105" s="149"/>
      <c r="BJ105" s="149"/>
      <c r="BK105" s="149"/>
      <c r="BL105" s="149"/>
      <c r="BM105" s="149"/>
      <c r="BN105" s="149"/>
      <c r="BO105" s="149"/>
      <c r="BP105" s="149"/>
      <c r="BQ105" s="149"/>
      <c r="BR105" s="149"/>
      <c r="BS105" s="149"/>
      <c r="BT105" s="149"/>
      <c r="BU105" s="149"/>
      <c r="BV105" s="149"/>
      <c r="BW105" s="149"/>
      <c r="BX105" s="149"/>
      <c r="BY105" s="149"/>
      <c r="BZ105" s="149"/>
      <c r="CA105" s="149"/>
      <c r="CB105" s="149"/>
      <c r="CC105" s="149"/>
      <c r="CD105" s="149"/>
      <c r="CE105" s="149"/>
      <c r="CF105" s="149"/>
      <c r="CG105" s="149"/>
      <c r="CH105" s="149"/>
      <c r="CI105" s="149"/>
      <c r="CJ105" s="149"/>
      <c r="CK105" s="149"/>
      <c r="CL105" s="149"/>
      <c r="CM105" s="149"/>
      <c r="CN105" s="149"/>
      <c r="CO105" s="149"/>
      <c r="CP105" s="149"/>
      <c r="CQ105" s="149"/>
      <c r="CR105" s="149"/>
      <c r="CS105" s="149"/>
      <c r="CT105" s="149"/>
      <c r="CU105" s="149"/>
      <c r="CV105" s="149"/>
      <c r="CW105" s="149"/>
      <c r="CX105" s="149"/>
      <c r="CY105" s="149"/>
      <c r="CZ105" s="149"/>
      <c r="DA105" s="149"/>
      <c r="DB105" s="149"/>
      <c r="DC105" s="149"/>
      <c r="DD105" s="149"/>
      <c r="DE105" s="149"/>
      <c r="DF105" s="149"/>
    </row>
    <row r="106" spans="1:110" s="150" customFormat="1" ht="43.9" customHeight="1">
      <c r="A106" s="95" t="s">
        <v>16</v>
      </c>
      <c r="B106" s="113" t="s">
        <v>108</v>
      </c>
      <c r="C106" s="149"/>
      <c r="D106" s="158"/>
      <c r="E106" s="158"/>
      <c r="F106" s="158"/>
      <c r="G106" s="147"/>
      <c r="H106" s="148"/>
      <c r="I106" s="148"/>
      <c r="J106" s="149"/>
      <c r="K106" s="149"/>
      <c r="L106" s="149"/>
      <c r="M106" s="149"/>
      <c r="N106" s="149"/>
      <c r="O106" s="149"/>
      <c r="P106" s="149"/>
      <c r="Q106" s="149"/>
      <c r="R106" s="149"/>
      <c r="S106" s="149"/>
      <c r="T106" s="149"/>
      <c r="U106" s="149"/>
      <c r="V106" s="149"/>
      <c r="W106" s="149"/>
      <c r="X106" s="149"/>
      <c r="Y106" s="149"/>
      <c r="Z106" s="149"/>
      <c r="AA106" s="149"/>
      <c r="AB106" s="149"/>
      <c r="AC106" s="149"/>
      <c r="AD106" s="149"/>
      <c r="AE106" s="149"/>
      <c r="AF106" s="149"/>
      <c r="AG106" s="149"/>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c r="BI106" s="149"/>
      <c r="BJ106" s="149"/>
      <c r="BK106" s="149"/>
      <c r="BL106" s="149"/>
      <c r="BM106" s="149"/>
      <c r="BN106" s="149"/>
      <c r="BO106" s="149"/>
      <c r="BP106" s="149"/>
      <c r="BQ106" s="149"/>
      <c r="BR106" s="149"/>
      <c r="BS106" s="149"/>
      <c r="BT106" s="149"/>
      <c r="BU106" s="149"/>
      <c r="BV106" s="149"/>
      <c r="BW106" s="149"/>
      <c r="BX106" s="149"/>
      <c r="BY106" s="149"/>
      <c r="BZ106" s="149"/>
      <c r="CA106" s="149"/>
      <c r="CB106" s="149"/>
      <c r="CC106" s="149"/>
      <c r="CD106" s="149"/>
      <c r="CE106" s="149"/>
      <c r="CF106" s="149"/>
      <c r="CG106" s="149"/>
      <c r="CH106" s="149"/>
      <c r="CI106" s="149"/>
      <c r="CJ106" s="149"/>
      <c r="CK106" s="149"/>
      <c r="CL106" s="149"/>
      <c r="CM106" s="149"/>
      <c r="CN106" s="149"/>
      <c r="CO106" s="149"/>
      <c r="CP106" s="149"/>
      <c r="CQ106" s="149"/>
      <c r="CR106" s="149"/>
      <c r="CS106" s="149"/>
      <c r="CT106" s="149"/>
      <c r="CU106" s="149"/>
      <c r="CV106" s="149"/>
      <c r="CW106" s="149"/>
      <c r="CX106" s="149"/>
      <c r="CY106" s="149"/>
      <c r="CZ106" s="149"/>
      <c r="DA106" s="149"/>
      <c r="DB106" s="149"/>
      <c r="DC106" s="149"/>
      <c r="DD106" s="149"/>
      <c r="DE106" s="149"/>
      <c r="DF106" s="149"/>
    </row>
    <row r="107" spans="1:110" s="24" customFormat="1" ht="89.25">
      <c r="A107" s="33"/>
      <c r="B107" s="110" t="s">
        <v>264</v>
      </c>
      <c r="C107" s="33"/>
      <c r="D107" s="23"/>
      <c r="E107" s="23"/>
      <c r="F107" s="23"/>
    </row>
    <row r="108" spans="1:110" s="150" customFormat="1">
      <c r="A108" s="143"/>
      <c r="B108" s="112"/>
      <c r="C108" s="149"/>
      <c r="D108" s="158"/>
      <c r="E108" s="158"/>
      <c r="F108" s="158"/>
      <c r="G108" s="147"/>
      <c r="H108" s="148"/>
      <c r="I108" s="148"/>
      <c r="J108" s="149"/>
      <c r="K108" s="149"/>
      <c r="L108" s="149"/>
      <c r="M108" s="149"/>
      <c r="N108" s="149"/>
      <c r="O108" s="149"/>
      <c r="P108" s="149"/>
      <c r="Q108" s="149"/>
      <c r="R108" s="149"/>
      <c r="S108" s="149"/>
      <c r="T108" s="149"/>
      <c r="U108" s="149"/>
      <c r="V108" s="149"/>
      <c r="W108" s="149"/>
      <c r="X108" s="149"/>
      <c r="Y108" s="149"/>
      <c r="Z108" s="149"/>
      <c r="AA108" s="149"/>
      <c r="AB108" s="149"/>
      <c r="AC108" s="149"/>
      <c r="AD108" s="149"/>
      <c r="AE108" s="149"/>
      <c r="AF108" s="149"/>
      <c r="AG108" s="149"/>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c r="BI108" s="149"/>
      <c r="BJ108" s="149"/>
      <c r="BK108" s="149"/>
      <c r="BL108" s="149"/>
      <c r="BM108" s="149"/>
      <c r="BN108" s="149"/>
      <c r="BO108" s="149"/>
      <c r="BP108" s="149"/>
      <c r="BQ108" s="149"/>
      <c r="BR108" s="149"/>
      <c r="BS108" s="149"/>
      <c r="BT108" s="149"/>
      <c r="BU108" s="149"/>
      <c r="BV108" s="149"/>
      <c r="BW108" s="149"/>
      <c r="BX108" s="149"/>
      <c r="BY108" s="149"/>
      <c r="BZ108" s="149"/>
      <c r="CA108" s="149"/>
      <c r="CB108" s="149"/>
      <c r="CC108" s="149"/>
      <c r="CD108" s="149"/>
      <c r="CE108" s="149"/>
      <c r="CF108" s="149"/>
      <c r="CG108" s="149"/>
      <c r="CH108" s="149"/>
      <c r="CI108" s="149"/>
      <c r="CJ108" s="149"/>
      <c r="CK108" s="149"/>
      <c r="CL108" s="149"/>
      <c r="CM108" s="149"/>
      <c r="CN108" s="149"/>
      <c r="CO108" s="149"/>
      <c r="CP108" s="149"/>
      <c r="CQ108" s="149"/>
      <c r="CR108" s="149"/>
      <c r="CS108" s="149"/>
      <c r="CT108" s="149"/>
      <c r="CU108" s="149"/>
      <c r="CV108" s="149"/>
      <c r="CW108" s="149"/>
      <c r="CX108" s="149"/>
      <c r="CY108" s="149"/>
      <c r="CZ108" s="149"/>
      <c r="DA108" s="149"/>
      <c r="DB108" s="149"/>
      <c r="DC108" s="149"/>
      <c r="DD108" s="149"/>
      <c r="DE108" s="149"/>
      <c r="DF108" s="149"/>
    </row>
    <row r="109" spans="1:110" s="150" customFormat="1" ht="251.45" customHeight="1">
      <c r="A109" s="95" t="s">
        <v>0</v>
      </c>
      <c r="B109" s="113" t="s">
        <v>265</v>
      </c>
      <c r="C109" s="149"/>
      <c r="D109" s="158"/>
      <c r="E109" s="158"/>
      <c r="F109" s="158"/>
      <c r="G109" s="147"/>
      <c r="H109" s="148"/>
      <c r="I109" s="148"/>
      <c r="J109" s="149"/>
      <c r="K109" s="149"/>
      <c r="L109" s="149"/>
      <c r="M109" s="149"/>
      <c r="N109" s="149"/>
      <c r="O109" s="149"/>
      <c r="P109" s="149"/>
      <c r="Q109" s="149"/>
      <c r="R109" s="149"/>
      <c r="S109" s="149"/>
      <c r="T109" s="149"/>
      <c r="U109" s="149"/>
      <c r="V109" s="149"/>
      <c r="W109" s="149"/>
      <c r="X109" s="149"/>
      <c r="Y109" s="149"/>
      <c r="Z109" s="149"/>
      <c r="AA109" s="149"/>
      <c r="AB109" s="149"/>
      <c r="AC109" s="149"/>
      <c r="AD109" s="149"/>
      <c r="AE109" s="149"/>
      <c r="AF109" s="149"/>
      <c r="AG109" s="149"/>
      <c r="AH109" s="149"/>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c r="BI109" s="149"/>
      <c r="BJ109" s="149"/>
      <c r="BK109" s="149"/>
      <c r="BL109" s="149"/>
      <c r="BM109" s="149"/>
      <c r="BN109" s="149"/>
      <c r="BO109" s="149"/>
      <c r="BP109" s="149"/>
      <c r="BQ109" s="149"/>
      <c r="BR109" s="149"/>
      <c r="BS109" s="149"/>
      <c r="BT109" s="149"/>
      <c r="BU109" s="149"/>
      <c r="BV109" s="149"/>
      <c r="BW109" s="149"/>
      <c r="BX109" s="149"/>
      <c r="BY109" s="149"/>
      <c r="BZ109" s="149"/>
      <c r="CA109" s="149"/>
      <c r="CB109" s="149"/>
      <c r="CC109" s="149"/>
      <c r="CD109" s="149"/>
      <c r="CE109" s="149"/>
      <c r="CF109" s="149"/>
      <c r="CG109" s="149"/>
      <c r="CH109" s="149"/>
      <c r="CI109" s="149"/>
      <c r="CJ109" s="149"/>
      <c r="CK109" s="149"/>
      <c r="CL109" s="149"/>
      <c r="CM109" s="149"/>
      <c r="CN109" s="149"/>
      <c r="CO109" s="149"/>
      <c r="CP109" s="149"/>
      <c r="CQ109" s="149"/>
      <c r="CR109" s="149"/>
      <c r="CS109" s="149"/>
      <c r="CT109" s="149"/>
      <c r="CU109" s="149"/>
      <c r="CV109" s="149"/>
      <c r="CW109" s="149"/>
      <c r="CX109" s="149"/>
      <c r="CY109" s="149"/>
      <c r="CZ109" s="149"/>
      <c r="DA109" s="149"/>
      <c r="DB109" s="149"/>
      <c r="DC109" s="149"/>
      <c r="DD109" s="149"/>
      <c r="DE109" s="149"/>
      <c r="DF109" s="149"/>
    </row>
    <row r="110" spans="1:110" s="150" customFormat="1">
      <c r="A110" s="143"/>
      <c r="B110" s="113" t="s">
        <v>107</v>
      </c>
      <c r="C110" s="87" t="s">
        <v>15</v>
      </c>
      <c r="D110" s="158">
        <f>408.9-42</f>
        <v>366.9</v>
      </c>
      <c r="E110" s="312"/>
      <c r="F110" s="77">
        <f>+D110*E110</f>
        <v>0</v>
      </c>
      <c r="G110" s="147"/>
      <c r="H110" s="148"/>
      <c r="I110" s="148"/>
      <c r="J110" s="149"/>
      <c r="K110" s="149"/>
      <c r="L110" s="149"/>
      <c r="M110" s="149"/>
      <c r="N110" s="149"/>
      <c r="O110" s="149"/>
      <c r="P110" s="149"/>
      <c r="Q110" s="149"/>
      <c r="R110" s="149"/>
      <c r="S110" s="149"/>
      <c r="T110" s="149"/>
      <c r="U110" s="149"/>
      <c r="V110" s="149"/>
      <c r="W110" s="149"/>
      <c r="X110" s="149"/>
      <c r="Y110" s="149"/>
      <c r="Z110" s="149"/>
      <c r="AA110" s="149"/>
      <c r="AB110" s="149"/>
      <c r="AC110" s="149"/>
      <c r="AD110" s="149"/>
      <c r="AE110" s="149"/>
      <c r="AF110" s="149"/>
      <c r="AG110" s="149"/>
      <c r="AH110" s="149"/>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c r="BI110" s="149"/>
      <c r="BJ110" s="149"/>
      <c r="BK110" s="149"/>
      <c r="BL110" s="149"/>
      <c r="BM110" s="149"/>
      <c r="BN110" s="149"/>
      <c r="BO110" s="149"/>
      <c r="BP110" s="149"/>
      <c r="BQ110" s="149"/>
      <c r="BR110" s="149"/>
      <c r="BS110" s="149"/>
      <c r="BT110" s="149"/>
      <c r="BU110" s="149"/>
      <c r="BV110" s="149"/>
      <c r="BW110" s="149"/>
      <c r="BX110" s="149"/>
      <c r="BY110" s="149"/>
      <c r="BZ110" s="149"/>
      <c r="CA110" s="149"/>
      <c r="CB110" s="149"/>
      <c r="CC110" s="149"/>
      <c r="CD110" s="149"/>
      <c r="CE110" s="149"/>
      <c r="CF110" s="149"/>
      <c r="CG110" s="149"/>
      <c r="CH110" s="149"/>
      <c r="CI110" s="149"/>
      <c r="CJ110" s="149"/>
      <c r="CK110" s="149"/>
      <c r="CL110" s="149"/>
      <c r="CM110" s="149"/>
      <c r="CN110" s="149"/>
      <c r="CO110" s="149"/>
      <c r="CP110" s="149"/>
      <c r="CQ110" s="149"/>
      <c r="CR110" s="149"/>
      <c r="CS110" s="149"/>
      <c r="CT110" s="149"/>
      <c r="CU110" s="149"/>
      <c r="CV110" s="149"/>
      <c r="CW110" s="149"/>
      <c r="CX110" s="149"/>
      <c r="CY110" s="149"/>
      <c r="CZ110" s="149"/>
      <c r="DA110" s="149"/>
      <c r="DB110" s="149"/>
      <c r="DC110" s="149"/>
      <c r="DD110" s="149"/>
      <c r="DE110" s="149"/>
      <c r="DF110" s="149"/>
    </row>
    <row r="111" spans="1:110" s="150" customFormat="1">
      <c r="A111" s="143"/>
      <c r="B111" s="113"/>
      <c r="C111" s="149"/>
      <c r="D111" s="158"/>
      <c r="E111" s="158"/>
      <c r="F111" s="158"/>
      <c r="G111" s="147"/>
      <c r="H111" s="148"/>
      <c r="I111" s="148"/>
      <c r="J111" s="149"/>
      <c r="K111" s="149"/>
      <c r="L111" s="149"/>
      <c r="M111" s="149"/>
      <c r="N111" s="149"/>
      <c r="O111" s="149"/>
      <c r="P111" s="149"/>
      <c r="Q111" s="149"/>
      <c r="R111" s="149"/>
      <c r="S111" s="149"/>
      <c r="T111" s="149"/>
      <c r="U111" s="149"/>
      <c r="V111" s="149"/>
      <c r="W111" s="149"/>
      <c r="X111" s="149"/>
      <c r="Y111" s="149"/>
      <c r="Z111" s="149"/>
      <c r="AA111" s="149"/>
      <c r="AB111" s="149"/>
      <c r="AC111" s="149"/>
      <c r="AD111" s="149"/>
      <c r="AE111" s="149"/>
      <c r="AF111" s="149"/>
      <c r="AG111" s="149"/>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c r="BI111" s="149"/>
      <c r="BJ111" s="149"/>
      <c r="BK111" s="149"/>
      <c r="BL111" s="149"/>
      <c r="BM111" s="149"/>
      <c r="BN111" s="149"/>
      <c r="BO111" s="149"/>
      <c r="BP111" s="149"/>
      <c r="BQ111" s="149"/>
      <c r="BR111" s="149"/>
      <c r="BS111" s="149"/>
      <c r="BT111" s="149"/>
      <c r="BU111" s="149"/>
      <c r="BV111" s="149"/>
      <c r="BW111" s="149"/>
      <c r="BX111" s="149"/>
      <c r="BY111" s="149"/>
      <c r="BZ111" s="149"/>
      <c r="CA111" s="149"/>
      <c r="CB111" s="149"/>
      <c r="CC111" s="149"/>
      <c r="CD111" s="149"/>
      <c r="CE111" s="149"/>
      <c r="CF111" s="149"/>
      <c r="CG111" s="149"/>
      <c r="CH111" s="149"/>
      <c r="CI111" s="149"/>
      <c r="CJ111" s="149"/>
      <c r="CK111" s="149"/>
      <c r="CL111" s="149"/>
      <c r="CM111" s="149"/>
      <c r="CN111" s="149"/>
      <c r="CO111" s="149"/>
      <c r="CP111" s="149"/>
      <c r="CQ111" s="149"/>
      <c r="CR111" s="149"/>
      <c r="CS111" s="149"/>
      <c r="CT111" s="149"/>
      <c r="CU111" s="149"/>
      <c r="CV111" s="149"/>
      <c r="CW111" s="149"/>
      <c r="CX111" s="149"/>
      <c r="CY111" s="149"/>
      <c r="CZ111" s="149"/>
      <c r="DA111" s="149"/>
      <c r="DB111" s="149"/>
      <c r="DC111" s="149"/>
      <c r="DD111" s="149"/>
      <c r="DE111" s="149"/>
      <c r="DF111" s="149"/>
    </row>
    <row r="112" spans="1:110" s="96" customFormat="1" ht="267.75">
      <c r="A112" s="95" t="s">
        <v>1</v>
      </c>
      <c r="B112" s="113" t="s">
        <v>106</v>
      </c>
      <c r="C112" s="87"/>
      <c r="D112" s="156"/>
      <c r="E112" s="156"/>
      <c r="F112" s="156"/>
      <c r="G112" s="30"/>
      <c r="H112" s="25"/>
      <c r="I112" s="25"/>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c r="AX112" s="87"/>
      <c r="AY112" s="87"/>
      <c r="AZ112" s="87"/>
      <c r="BA112" s="87"/>
      <c r="BB112" s="87"/>
      <c r="BC112" s="87"/>
      <c r="BD112" s="87"/>
      <c r="BE112" s="87"/>
      <c r="BF112" s="87"/>
      <c r="BG112" s="87"/>
      <c r="BH112" s="87"/>
      <c r="BI112" s="87"/>
      <c r="BJ112" s="87"/>
      <c r="BK112" s="87"/>
      <c r="BL112" s="87"/>
      <c r="BM112" s="87"/>
      <c r="BN112" s="87"/>
      <c r="BO112" s="87"/>
      <c r="BP112" s="87"/>
      <c r="BQ112" s="87"/>
      <c r="BR112" s="87"/>
      <c r="BS112" s="87"/>
      <c r="BT112" s="87"/>
      <c r="BU112" s="87"/>
      <c r="BV112" s="87"/>
      <c r="BW112" s="87"/>
      <c r="BX112" s="87"/>
      <c r="BY112" s="87"/>
      <c r="BZ112" s="87"/>
      <c r="CA112" s="87"/>
      <c r="CB112" s="87"/>
      <c r="CC112" s="87"/>
      <c r="CD112" s="87"/>
      <c r="CE112" s="87"/>
      <c r="CF112" s="87"/>
      <c r="CG112" s="87"/>
      <c r="CH112" s="87"/>
      <c r="CI112" s="87"/>
      <c r="CJ112" s="87"/>
      <c r="CK112" s="87"/>
      <c r="CL112" s="87"/>
      <c r="CM112" s="87"/>
      <c r="CN112" s="87"/>
      <c r="CO112" s="87"/>
      <c r="CP112" s="87"/>
      <c r="CQ112" s="87"/>
      <c r="CR112" s="87"/>
      <c r="CS112" s="87"/>
      <c r="CT112" s="87"/>
      <c r="CU112" s="87"/>
      <c r="CV112" s="87"/>
      <c r="CW112" s="87"/>
      <c r="CX112" s="87"/>
      <c r="CY112" s="87"/>
      <c r="CZ112" s="87"/>
      <c r="DA112" s="87"/>
      <c r="DB112" s="87"/>
      <c r="DC112" s="87"/>
      <c r="DD112" s="87"/>
      <c r="DE112" s="87"/>
      <c r="DF112" s="87"/>
    </row>
    <row r="113" spans="1:110" s="150" customFormat="1" ht="25.5">
      <c r="A113" s="95" t="s">
        <v>109</v>
      </c>
      <c r="B113" s="113" t="s">
        <v>110</v>
      </c>
      <c r="C113" s="87" t="s">
        <v>15</v>
      </c>
      <c r="D113" s="158">
        <v>48.8</v>
      </c>
      <c r="E113" s="312"/>
      <c r="F113" s="77">
        <f>+D113*E113</f>
        <v>0</v>
      </c>
      <c r="G113" s="147"/>
      <c r="H113" s="148"/>
      <c r="I113" s="148"/>
      <c r="J113" s="149"/>
      <c r="K113" s="149"/>
      <c r="L113" s="149"/>
      <c r="M113" s="149"/>
      <c r="N113" s="149"/>
      <c r="O113" s="149"/>
      <c r="P113" s="149"/>
      <c r="Q113" s="149"/>
      <c r="R113" s="149"/>
      <c r="S113" s="149"/>
      <c r="T113" s="149"/>
      <c r="U113" s="149"/>
      <c r="V113" s="149"/>
      <c r="W113" s="149"/>
      <c r="X113" s="149"/>
      <c r="Y113" s="149"/>
      <c r="Z113" s="149"/>
      <c r="AA113" s="149"/>
      <c r="AB113" s="149"/>
      <c r="AC113" s="149"/>
      <c r="AD113" s="149"/>
      <c r="AE113" s="149"/>
      <c r="AF113" s="149"/>
      <c r="AG113" s="149"/>
      <c r="AH113" s="149"/>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c r="BI113" s="149"/>
      <c r="BJ113" s="149"/>
      <c r="BK113" s="149"/>
      <c r="BL113" s="149"/>
      <c r="BM113" s="149"/>
      <c r="BN113" s="149"/>
      <c r="BO113" s="149"/>
      <c r="BP113" s="149"/>
      <c r="BQ113" s="149"/>
      <c r="BR113" s="149"/>
      <c r="BS113" s="149"/>
      <c r="BT113" s="149"/>
      <c r="BU113" s="149"/>
      <c r="BV113" s="149"/>
      <c r="BW113" s="149"/>
      <c r="BX113" s="149"/>
      <c r="BY113" s="149"/>
      <c r="BZ113" s="149"/>
      <c r="CA113" s="149"/>
      <c r="CB113" s="149"/>
      <c r="CC113" s="149"/>
      <c r="CD113" s="149"/>
      <c r="CE113" s="149"/>
      <c r="CF113" s="149"/>
      <c r="CG113" s="149"/>
      <c r="CH113" s="149"/>
      <c r="CI113" s="149"/>
      <c r="CJ113" s="149"/>
      <c r="CK113" s="149"/>
      <c r="CL113" s="149"/>
      <c r="CM113" s="149"/>
      <c r="CN113" s="149"/>
      <c r="CO113" s="149"/>
      <c r="CP113" s="149"/>
      <c r="CQ113" s="149"/>
      <c r="CR113" s="149"/>
      <c r="CS113" s="149"/>
      <c r="CT113" s="149"/>
      <c r="CU113" s="149"/>
      <c r="CV113" s="149"/>
      <c r="CW113" s="149"/>
      <c r="CX113" s="149"/>
      <c r="CY113" s="149"/>
      <c r="CZ113" s="149"/>
      <c r="DA113" s="149"/>
      <c r="DB113" s="149"/>
      <c r="DC113" s="149"/>
      <c r="DD113" s="149"/>
      <c r="DE113" s="149"/>
      <c r="DF113" s="149"/>
    </row>
    <row r="114" spans="1:110" s="150" customFormat="1" ht="25.5">
      <c r="A114" s="95" t="s">
        <v>111</v>
      </c>
      <c r="B114" s="113" t="s">
        <v>112</v>
      </c>
      <c r="C114" s="87" t="s">
        <v>15</v>
      </c>
      <c r="D114" s="158">
        <v>6.5</v>
      </c>
      <c r="E114" s="312"/>
      <c r="F114" s="77">
        <f>+D114*E114</f>
        <v>0</v>
      </c>
      <c r="G114" s="147"/>
      <c r="H114" s="148"/>
      <c r="I114" s="148"/>
      <c r="J114" s="149"/>
      <c r="K114" s="149"/>
      <c r="L114" s="149"/>
      <c r="M114" s="149"/>
      <c r="N114" s="149"/>
      <c r="O114" s="149"/>
      <c r="P114" s="149"/>
      <c r="Q114" s="149"/>
      <c r="R114" s="149"/>
      <c r="S114" s="149"/>
      <c r="T114" s="149"/>
      <c r="U114" s="149"/>
      <c r="V114" s="149"/>
      <c r="W114" s="149"/>
      <c r="X114" s="149"/>
      <c r="Y114" s="149"/>
      <c r="Z114" s="149"/>
      <c r="AA114" s="149"/>
      <c r="AB114" s="149"/>
      <c r="AC114" s="149"/>
      <c r="AD114" s="149"/>
      <c r="AE114" s="149"/>
      <c r="AF114" s="149"/>
      <c r="AG114" s="149"/>
      <c r="AH114" s="149"/>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c r="BI114" s="149"/>
      <c r="BJ114" s="149"/>
      <c r="BK114" s="149"/>
      <c r="BL114" s="149"/>
      <c r="BM114" s="149"/>
      <c r="BN114" s="149"/>
      <c r="BO114" s="149"/>
      <c r="BP114" s="149"/>
      <c r="BQ114" s="149"/>
      <c r="BR114" s="149"/>
      <c r="BS114" s="149"/>
      <c r="BT114" s="149"/>
      <c r="BU114" s="149"/>
      <c r="BV114" s="149"/>
      <c r="BW114" s="149"/>
      <c r="BX114" s="149"/>
      <c r="BY114" s="149"/>
      <c r="BZ114" s="149"/>
      <c r="CA114" s="149"/>
      <c r="CB114" s="149"/>
      <c r="CC114" s="149"/>
      <c r="CD114" s="149"/>
      <c r="CE114" s="149"/>
      <c r="CF114" s="149"/>
      <c r="CG114" s="149"/>
      <c r="CH114" s="149"/>
      <c r="CI114" s="149"/>
      <c r="CJ114" s="149"/>
      <c r="CK114" s="149"/>
      <c r="CL114" s="149"/>
      <c r="CM114" s="149"/>
      <c r="CN114" s="149"/>
      <c r="CO114" s="149"/>
      <c r="CP114" s="149"/>
      <c r="CQ114" s="149"/>
      <c r="CR114" s="149"/>
      <c r="CS114" s="149"/>
      <c r="CT114" s="149"/>
      <c r="CU114" s="149"/>
      <c r="CV114" s="149"/>
      <c r="CW114" s="149"/>
      <c r="CX114" s="149"/>
      <c r="CY114" s="149"/>
      <c r="CZ114" s="149"/>
      <c r="DA114" s="149"/>
      <c r="DB114" s="149"/>
      <c r="DC114" s="149"/>
      <c r="DD114" s="149"/>
      <c r="DE114" s="149"/>
      <c r="DF114" s="149"/>
    </row>
    <row r="115" spans="1:110" s="96" customFormat="1">
      <c r="A115" s="95"/>
      <c r="B115" s="29"/>
      <c r="C115" s="87"/>
      <c r="D115" s="156"/>
      <c r="E115" s="156"/>
      <c r="F115" s="156"/>
      <c r="G115" s="30"/>
      <c r="H115" s="25"/>
      <c r="I115" s="25"/>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c r="AX115" s="87"/>
      <c r="AY115" s="87"/>
      <c r="AZ115" s="87"/>
      <c r="BA115" s="87"/>
      <c r="BB115" s="87"/>
      <c r="BC115" s="87"/>
      <c r="BD115" s="87"/>
      <c r="BE115" s="87"/>
      <c r="BF115" s="87"/>
      <c r="BG115" s="87"/>
      <c r="BH115" s="87"/>
      <c r="BI115" s="87"/>
      <c r="BJ115" s="87"/>
      <c r="BK115" s="87"/>
      <c r="BL115" s="87"/>
      <c r="BM115" s="87"/>
      <c r="BN115" s="87"/>
      <c r="BO115" s="87"/>
      <c r="BP115" s="87"/>
      <c r="BQ115" s="87"/>
      <c r="BR115" s="87"/>
      <c r="BS115" s="87"/>
      <c r="BT115" s="87"/>
      <c r="BU115" s="87"/>
      <c r="BV115" s="87"/>
      <c r="BW115" s="87"/>
      <c r="BX115" s="87"/>
      <c r="BY115" s="87"/>
      <c r="BZ115" s="87"/>
      <c r="CA115" s="87"/>
      <c r="CB115" s="87"/>
      <c r="CC115" s="87"/>
      <c r="CD115" s="87"/>
      <c r="CE115" s="87"/>
      <c r="CF115" s="87"/>
      <c r="CG115" s="87"/>
      <c r="CH115" s="87"/>
      <c r="CI115" s="87"/>
      <c r="CJ115" s="87"/>
      <c r="CK115" s="87"/>
      <c r="CL115" s="87"/>
      <c r="CM115" s="87"/>
      <c r="CN115" s="87"/>
      <c r="CO115" s="87"/>
      <c r="CP115" s="87"/>
      <c r="CQ115" s="87"/>
      <c r="CR115" s="87"/>
      <c r="CS115" s="87"/>
      <c r="CT115" s="87"/>
      <c r="CU115" s="87"/>
      <c r="CV115" s="87"/>
      <c r="CW115" s="87"/>
      <c r="CX115" s="87"/>
      <c r="CY115" s="87"/>
      <c r="CZ115" s="87"/>
      <c r="DA115" s="87"/>
      <c r="DB115" s="87"/>
      <c r="DC115" s="87"/>
      <c r="DD115" s="87"/>
      <c r="DE115" s="87"/>
      <c r="DF115" s="87"/>
    </row>
    <row r="116" spans="1:110" s="96" customFormat="1">
      <c r="A116" s="95"/>
      <c r="B116" s="29"/>
      <c r="C116" s="87"/>
      <c r="D116" s="156"/>
      <c r="E116" s="156"/>
      <c r="F116" s="156"/>
      <c r="G116" s="30"/>
      <c r="H116" s="25"/>
      <c r="I116" s="25"/>
      <c r="J116" s="87"/>
      <c r="K116" s="87"/>
      <c r="L116" s="87"/>
      <c r="M116" s="87"/>
      <c r="N116" s="87"/>
      <c r="O116" s="87"/>
      <c r="P116" s="87"/>
      <c r="Q116" s="87"/>
      <c r="R116" s="87"/>
      <c r="S116" s="87"/>
      <c r="T116" s="87"/>
      <c r="U116" s="87"/>
      <c r="V116" s="87"/>
      <c r="W116" s="87"/>
      <c r="X116" s="87"/>
      <c r="Y116" s="87"/>
      <c r="Z116" s="87"/>
      <c r="AA116" s="87"/>
      <c r="AB116" s="87"/>
      <c r="AC116" s="87"/>
      <c r="AD116" s="87"/>
      <c r="AE116" s="87"/>
      <c r="AF116" s="87"/>
      <c r="AG116" s="87"/>
      <c r="AH116" s="87"/>
      <c r="AI116" s="87"/>
      <c r="AJ116" s="87"/>
      <c r="AK116" s="87"/>
      <c r="AL116" s="87"/>
      <c r="AM116" s="87"/>
      <c r="AN116" s="87"/>
      <c r="AO116" s="87"/>
      <c r="AP116" s="87"/>
      <c r="AQ116" s="87"/>
      <c r="AR116" s="87"/>
      <c r="AS116" s="87"/>
      <c r="AT116" s="87"/>
      <c r="AU116" s="87"/>
      <c r="AV116" s="87"/>
      <c r="AW116" s="87"/>
      <c r="AX116" s="87"/>
      <c r="AY116" s="87"/>
      <c r="AZ116" s="87"/>
      <c r="BA116" s="87"/>
      <c r="BB116" s="87"/>
      <c r="BC116" s="87"/>
      <c r="BD116" s="87"/>
      <c r="BE116" s="87"/>
      <c r="BF116" s="87"/>
      <c r="BG116" s="87"/>
      <c r="BH116" s="87"/>
      <c r="BI116" s="87"/>
      <c r="BJ116" s="87"/>
      <c r="BK116" s="87"/>
      <c r="BL116" s="87"/>
      <c r="BM116" s="87"/>
      <c r="BN116" s="87"/>
      <c r="BO116" s="87"/>
      <c r="BP116" s="87"/>
      <c r="BQ116" s="87"/>
      <c r="BR116" s="87"/>
      <c r="BS116" s="87"/>
      <c r="BT116" s="87"/>
      <c r="BU116" s="87"/>
      <c r="BV116" s="87"/>
      <c r="BW116" s="87"/>
      <c r="BX116" s="87"/>
      <c r="BY116" s="87"/>
      <c r="BZ116" s="87"/>
      <c r="CA116" s="87"/>
      <c r="CB116" s="87"/>
      <c r="CC116" s="87"/>
      <c r="CD116" s="87"/>
      <c r="CE116" s="87"/>
      <c r="CF116" s="87"/>
      <c r="CG116" s="87"/>
      <c r="CH116" s="87"/>
      <c r="CI116" s="87"/>
      <c r="CJ116" s="87"/>
      <c r="CK116" s="87"/>
      <c r="CL116" s="87"/>
      <c r="CM116" s="87"/>
      <c r="CN116" s="87"/>
      <c r="CO116" s="87"/>
      <c r="CP116" s="87"/>
      <c r="CQ116" s="87"/>
      <c r="CR116" s="87"/>
      <c r="CS116" s="87"/>
      <c r="CT116" s="87"/>
      <c r="CU116" s="87"/>
      <c r="CV116" s="87"/>
      <c r="CW116" s="87"/>
      <c r="CX116" s="87"/>
      <c r="CY116" s="87"/>
      <c r="CZ116" s="87"/>
      <c r="DA116" s="87"/>
      <c r="DB116" s="87"/>
      <c r="DC116" s="87"/>
      <c r="DD116" s="87"/>
      <c r="DE116" s="87"/>
      <c r="DF116" s="87"/>
    </row>
    <row r="117" spans="1:110" s="150" customFormat="1" ht="89.25">
      <c r="A117" s="95" t="s">
        <v>17</v>
      </c>
      <c r="B117" s="113" t="s">
        <v>113</v>
      </c>
      <c r="C117" s="149"/>
      <c r="D117" s="158"/>
      <c r="E117" s="158"/>
      <c r="F117" s="158"/>
      <c r="G117" s="147"/>
      <c r="H117" s="148"/>
      <c r="I117" s="148"/>
      <c r="J117" s="149"/>
      <c r="K117" s="149"/>
      <c r="L117" s="149"/>
      <c r="M117" s="149"/>
      <c r="N117" s="149"/>
      <c r="O117" s="149"/>
      <c r="P117" s="149"/>
      <c r="Q117" s="149"/>
      <c r="R117" s="149"/>
      <c r="S117" s="149"/>
      <c r="T117" s="149"/>
      <c r="U117" s="149"/>
      <c r="V117" s="149"/>
      <c r="W117" s="149"/>
      <c r="X117" s="149"/>
      <c r="Y117" s="149"/>
      <c r="Z117" s="149"/>
      <c r="AA117" s="149"/>
      <c r="AB117" s="149"/>
      <c r="AC117" s="149"/>
      <c r="AD117" s="149"/>
      <c r="AE117" s="149"/>
      <c r="AF117" s="149"/>
      <c r="AG117" s="149"/>
      <c r="AH117" s="149"/>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c r="BI117" s="149"/>
      <c r="BJ117" s="149"/>
      <c r="BK117" s="149"/>
      <c r="BL117" s="149"/>
      <c r="BM117" s="149"/>
      <c r="BN117" s="149"/>
      <c r="BO117" s="149"/>
      <c r="BP117" s="149"/>
      <c r="BQ117" s="149"/>
      <c r="BR117" s="149"/>
      <c r="BS117" s="149"/>
      <c r="BT117" s="149"/>
      <c r="BU117" s="149"/>
      <c r="BV117" s="149"/>
      <c r="BW117" s="149"/>
      <c r="BX117" s="149"/>
      <c r="BY117" s="149"/>
      <c r="BZ117" s="149"/>
      <c r="CA117" s="149"/>
      <c r="CB117" s="149"/>
      <c r="CC117" s="149"/>
      <c r="CD117" s="149"/>
      <c r="CE117" s="149"/>
      <c r="CF117" s="149"/>
      <c r="CG117" s="149"/>
      <c r="CH117" s="149"/>
      <c r="CI117" s="149"/>
      <c r="CJ117" s="149"/>
      <c r="CK117" s="149"/>
      <c r="CL117" s="149"/>
      <c r="CM117" s="149"/>
      <c r="CN117" s="149"/>
      <c r="CO117" s="149"/>
      <c r="CP117" s="149"/>
      <c r="CQ117" s="149"/>
      <c r="CR117" s="149"/>
      <c r="CS117" s="149"/>
      <c r="CT117" s="149"/>
      <c r="CU117" s="149"/>
      <c r="CV117" s="149"/>
      <c r="CW117" s="149"/>
      <c r="CX117" s="149"/>
      <c r="CY117" s="149"/>
      <c r="CZ117" s="149"/>
      <c r="DA117" s="149"/>
      <c r="DB117" s="149"/>
      <c r="DC117" s="149"/>
      <c r="DD117" s="149"/>
      <c r="DE117" s="149"/>
      <c r="DF117" s="149"/>
    </row>
    <row r="118" spans="1:110" s="96" customFormat="1" ht="51">
      <c r="A118" s="95"/>
      <c r="B118" s="113" t="s">
        <v>162</v>
      </c>
      <c r="C118" s="87" t="s">
        <v>49</v>
      </c>
      <c r="D118" s="158">
        <v>1500</v>
      </c>
      <c r="E118" s="312"/>
      <c r="F118" s="77">
        <f>+D118*E118</f>
        <v>0</v>
      </c>
      <c r="G118" s="30"/>
      <c r="H118" s="25"/>
      <c r="I118" s="25"/>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87"/>
      <c r="AN118" s="87"/>
      <c r="AO118" s="87"/>
      <c r="AP118" s="87"/>
      <c r="AQ118" s="87"/>
      <c r="AR118" s="87"/>
      <c r="AS118" s="87"/>
      <c r="AT118" s="87"/>
      <c r="AU118" s="87"/>
      <c r="AV118" s="87"/>
      <c r="AW118" s="87"/>
      <c r="AX118" s="87"/>
      <c r="AY118" s="87"/>
      <c r="AZ118" s="87"/>
      <c r="BA118" s="87"/>
      <c r="BB118" s="87"/>
      <c r="BC118" s="87"/>
      <c r="BD118" s="87"/>
      <c r="BE118" s="87"/>
      <c r="BF118" s="87"/>
      <c r="BG118" s="87"/>
      <c r="BH118" s="87"/>
      <c r="BI118" s="87"/>
      <c r="BJ118" s="87"/>
      <c r="BK118" s="87"/>
      <c r="BL118" s="87"/>
      <c r="BM118" s="87"/>
      <c r="BN118" s="87"/>
      <c r="BO118" s="87"/>
      <c r="BP118" s="87"/>
      <c r="BQ118" s="87"/>
      <c r="BR118" s="87"/>
      <c r="BS118" s="87"/>
      <c r="BT118" s="87"/>
      <c r="BU118" s="87"/>
      <c r="BV118" s="87"/>
      <c r="BW118" s="87"/>
      <c r="BX118" s="87"/>
      <c r="BY118" s="87"/>
      <c r="BZ118" s="87"/>
      <c r="CA118" s="87"/>
      <c r="CB118" s="87"/>
      <c r="CC118" s="87"/>
      <c r="CD118" s="87"/>
      <c r="CE118" s="87"/>
      <c r="CF118" s="87"/>
      <c r="CG118" s="87"/>
      <c r="CH118" s="87"/>
      <c r="CI118" s="87"/>
      <c r="CJ118" s="87"/>
      <c r="CK118" s="87"/>
      <c r="CL118" s="87"/>
      <c r="CM118" s="87"/>
      <c r="CN118" s="87"/>
      <c r="CO118" s="87"/>
      <c r="CP118" s="87"/>
      <c r="CQ118" s="87"/>
      <c r="CR118" s="87"/>
      <c r="CS118" s="87"/>
      <c r="CT118" s="87"/>
      <c r="CU118" s="87"/>
      <c r="CV118" s="87"/>
      <c r="CW118" s="87"/>
      <c r="CX118" s="87"/>
      <c r="CY118" s="87"/>
      <c r="CZ118" s="87"/>
      <c r="DA118" s="87"/>
      <c r="DB118" s="87"/>
      <c r="DC118" s="87"/>
      <c r="DD118" s="87"/>
      <c r="DE118" s="87"/>
      <c r="DF118" s="87"/>
    </row>
    <row r="119" spans="1:110" s="96" customFormat="1">
      <c r="A119" s="95"/>
      <c r="B119" s="29"/>
      <c r="C119" s="87"/>
      <c r="D119" s="156"/>
      <c r="E119" s="156"/>
      <c r="F119" s="156"/>
      <c r="G119" s="30"/>
      <c r="H119" s="25"/>
      <c r="I119" s="25"/>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87"/>
      <c r="AN119" s="87"/>
      <c r="AO119" s="87"/>
      <c r="AP119" s="87"/>
      <c r="AQ119" s="87"/>
      <c r="AR119" s="87"/>
      <c r="AS119" s="87"/>
      <c r="AT119" s="87"/>
      <c r="AU119" s="87"/>
      <c r="AV119" s="87"/>
      <c r="AW119" s="87"/>
      <c r="AX119" s="87"/>
      <c r="AY119" s="87"/>
      <c r="AZ119" s="87"/>
      <c r="BA119" s="87"/>
      <c r="BB119" s="87"/>
      <c r="BC119" s="87"/>
      <c r="BD119" s="87"/>
      <c r="BE119" s="87"/>
      <c r="BF119" s="87"/>
      <c r="BG119" s="87"/>
      <c r="BH119" s="87"/>
      <c r="BI119" s="87"/>
      <c r="BJ119" s="87"/>
      <c r="BK119" s="87"/>
      <c r="BL119" s="87"/>
      <c r="BM119" s="87"/>
      <c r="BN119" s="87"/>
      <c r="BO119" s="87"/>
      <c r="BP119" s="87"/>
      <c r="BQ119" s="87"/>
      <c r="BR119" s="87"/>
      <c r="BS119" s="87"/>
      <c r="BT119" s="87"/>
      <c r="BU119" s="87"/>
      <c r="BV119" s="87"/>
      <c r="BW119" s="87"/>
      <c r="BX119" s="87"/>
      <c r="BY119" s="87"/>
      <c r="BZ119" s="87"/>
      <c r="CA119" s="87"/>
      <c r="CB119" s="87"/>
      <c r="CC119" s="87"/>
      <c r="CD119" s="87"/>
      <c r="CE119" s="87"/>
      <c r="CF119" s="87"/>
      <c r="CG119" s="87"/>
      <c r="CH119" s="87"/>
      <c r="CI119" s="87"/>
      <c r="CJ119" s="87"/>
      <c r="CK119" s="87"/>
      <c r="CL119" s="87"/>
      <c r="CM119" s="87"/>
      <c r="CN119" s="87"/>
      <c r="CO119" s="87"/>
      <c r="CP119" s="87"/>
      <c r="CQ119" s="87"/>
      <c r="CR119" s="87"/>
      <c r="CS119" s="87"/>
      <c r="CT119" s="87"/>
      <c r="CU119" s="87"/>
      <c r="CV119" s="87"/>
      <c r="CW119" s="87"/>
      <c r="CX119" s="87"/>
      <c r="CY119" s="87"/>
      <c r="CZ119" s="87"/>
      <c r="DA119" s="87"/>
      <c r="DB119" s="87"/>
      <c r="DC119" s="87"/>
      <c r="DD119" s="87"/>
      <c r="DE119" s="87"/>
      <c r="DF119" s="87"/>
    </row>
    <row r="120" spans="1:110" s="96" customFormat="1">
      <c r="A120" s="95"/>
      <c r="B120" s="29"/>
      <c r="C120" s="87"/>
      <c r="D120" s="156"/>
      <c r="E120" s="156"/>
      <c r="F120" s="156"/>
      <c r="G120" s="30"/>
      <c r="H120" s="25"/>
      <c r="I120" s="25"/>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c r="AN120" s="87"/>
      <c r="AO120" s="87"/>
      <c r="AP120" s="87"/>
      <c r="AQ120" s="87"/>
      <c r="AR120" s="87"/>
      <c r="AS120" s="87"/>
      <c r="AT120" s="87"/>
      <c r="AU120" s="87"/>
      <c r="AV120" s="87"/>
      <c r="AW120" s="87"/>
      <c r="AX120" s="87"/>
      <c r="AY120" s="87"/>
      <c r="AZ120" s="87"/>
      <c r="BA120" s="87"/>
      <c r="BB120" s="87"/>
      <c r="BC120" s="87"/>
      <c r="BD120" s="87"/>
      <c r="BE120" s="87"/>
      <c r="BF120" s="87"/>
      <c r="BG120" s="87"/>
      <c r="BH120" s="87"/>
      <c r="BI120" s="87"/>
      <c r="BJ120" s="87"/>
      <c r="BK120" s="87"/>
      <c r="BL120" s="87"/>
      <c r="BM120" s="87"/>
      <c r="BN120" s="87"/>
      <c r="BO120" s="87"/>
      <c r="BP120" s="87"/>
      <c r="BQ120" s="87"/>
      <c r="BR120" s="87"/>
      <c r="BS120" s="87"/>
      <c r="BT120" s="87"/>
      <c r="BU120" s="87"/>
      <c r="BV120" s="87"/>
      <c r="BW120" s="87"/>
      <c r="BX120" s="87"/>
      <c r="BY120" s="87"/>
      <c r="BZ120" s="87"/>
      <c r="CA120" s="87"/>
      <c r="CB120" s="87"/>
      <c r="CC120" s="87"/>
      <c r="CD120" s="87"/>
      <c r="CE120" s="87"/>
      <c r="CF120" s="87"/>
      <c r="CG120" s="87"/>
      <c r="CH120" s="87"/>
      <c r="CI120" s="87"/>
      <c r="CJ120" s="87"/>
      <c r="CK120" s="87"/>
      <c r="CL120" s="87"/>
      <c r="CM120" s="87"/>
      <c r="CN120" s="87"/>
      <c r="CO120" s="87"/>
      <c r="CP120" s="87"/>
      <c r="CQ120" s="87"/>
      <c r="CR120" s="87"/>
      <c r="CS120" s="87"/>
      <c r="CT120" s="87"/>
      <c r="CU120" s="87"/>
      <c r="CV120" s="87"/>
      <c r="CW120" s="87"/>
      <c r="CX120" s="87"/>
      <c r="CY120" s="87"/>
      <c r="CZ120" s="87"/>
      <c r="DA120" s="87"/>
      <c r="DB120" s="87"/>
      <c r="DC120" s="87"/>
      <c r="DD120" s="87"/>
      <c r="DE120" s="87"/>
      <c r="DF120" s="87"/>
    </row>
    <row r="121" spans="1:110" s="96" customFormat="1" ht="127.5">
      <c r="A121" s="95" t="s">
        <v>18</v>
      </c>
      <c r="B121" s="113" t="s">
        <v>114</v>
      </c>
      <c r="C121" s="87" t="s">
        <v>15</v>
      </c>
      <c r="D121" s="158">
        <f>204*0.2+5.5-37*0.2</f>
        <v>38.900000000000006</v>
      </c>
      <c r="E121" s="312"/>
      <c r="F121" s="77">
        <f>+D121*E121</f>
        <v>0</v>
      </c>
      <c r="G121" s="30"/>
      <c r="H121" s="25"/>
      <c r="I121" s="25"/>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87"/>
      <c r="AN121" s="87"/>
      <c r="AO121" s="87"/>
      <c r="AP121" s="87"/>
      <c r="AQ121" s="87"/>
      <c r="AR121" s="87"/>
      <c r="AS121" s="87"/>
      <c r="AT121" s="87"/>
      <c r="AU121" s="87"/>
      <c r="AV121" s="87"/>
      <c r="AW121" s="87"/>
      <c r="AX121" s="87"/>
      <c r="AY121" s="87"/>
      <c r="AZ121" s="87"/>
      <c r="BA121" s="87"/>
      <c r="BB121" s="87"/>
      <c r="BC121" s="87"/>
      <c r="BD121" s="87"/>
      <c r="BE121" s="87"/>
      <c r="BF121" s="87"/>
      <c r="BG121" s="87"/>
      <c r="BH121" s="87"/>
      <c r="BI121" s="87"/>
      <c r="BJ121" s="87"/>
      <c r="BK121" s="87"/>
      <c r="BL121" s="87"/>
      <c r="BM121" s="87"/>
      <c r="BN121" s="87"/>
      <c r="BO121" s="87"/>
      <c r="BP121" s="87"/>
      <c r="BQ121" s="87"/>
      <c r="BR121" s="87"/>
      <c r="BS121" s="87"/>
      <c r="BT121" s="87"/>
      <c r="BU121" s="87"/>
      <c r="BV121" s="87"/>
      <c r="BW121" s="87"/>
      <c r="BX121" s="87"/>
      <c r="BY121" s="87"/>
      <c r="BZ121" s="87"/>
      <c r="CA121" s="87"/>
      <c r="CB121" s="87"/>
      <c r="CC121" s="87"/>
      <c r="CD121" s="87"/>
      <c r="CE121" s="87"/>
      <c r="CF121" s="87"/>
      <c r="CG121" s="87"/>
      <c r="CH121" s="87"/>
      <c r="CI121" s="87"/>
      <c r="CJ121" s="87"/>
      <c r="CK121" s="87"/>
      <c r="CL121" s="87"/>
      <c r="CM121" s="87"/>
      <c r="CN121" s="87"/>
      <c r="CO121" s="87"/>
      <c r="CP121" s="87"/>
      <c r="CQ121" s="87"/>
      <c r="CR121" s="87"/>
      <c r="CS121" s="87"/>
      <c r="CT121" s="87"/>
      <c r="CU121" s="87"/>
      <c r="CV121" s="87"/>
      <c r="CW121" s="87"/>
      <c r="CX121" s="87"/>
      <c r="CY121" s="87"/>
      <c r="CZ121" s="87"/>
      <c r="DA121" s="87"/>
      <c r="DB121" s="87"/>
      <c r="DC121" s="87"/>
      <c r="DD121" s="87"/>
      <c r="DE121" s="87"/>
      <c r="DF121" s="87"/>
    </row>
    <row r="122" spans="1:110" s="96" customFormat="1">
      <c r="A122" s="95"/>
      <c r="B122" s="29"/>
      <c r="C122" s="87"/>
      <c r="D122" s="156"/>
      <c r="E122" s="156"/>
      <c r="F122" s="156"/>
      <c r="G122" s="30"/>
      <c r="H122" s="25"/>
      <c r="I122" s="25"/>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c r="AN122" s="87"/>
      <c r="AO122" s="87"/>
      <c r="AP122" s="87"/>
      <c r="AQ122" s="87"/>
      <c r="AR122" s="87"/>
      <c r="AS122" s="87"/>
      <c r="AT122" s="87"/>
      <c r="AU122" s="87"/>
      <c r="AV122" s="87"/>
      <c r="AW122" s="87"/>
      <c r="AX122" s="87"/>
      <c r="AY122" s="87"/>
      <c r="AZ122" s="87"/>
      <c r="BA122" s="87"/>
      <c r="BB122" s="87"/>
      <c r="BC122" s="87"/>
      <c r="BD122" s="87"/>
      <c r="BE122" s="87"/>
      <c r="BF122" s="87"/>
      <c r="BG122" s="87"/>
      <c r="BH122" s="87"/>
      <c r="BI122" s="87"/>
      <c r="BJ122" s="87"/>
      <c r="BK122" s="87"/>
      <c r="BL122" s="87"/>
      <c r="BM122" s="87"/>
      <c r="BN122" s="87"/>
      <c r="BO122" s="87"/>
      <c r="BP122" s="87"/>
      <c r="BQ122" s="87"/>
      <c r="BR122" s="87"/>
      <c r="BS122" s="87"/>
      <c r="BT122" s="87"/>
      <c r="BU122" s="87"/>
      <c r="BV122" s="87"/>
      <c r="BW122" s="87"/>
      <c r="BX122" s="87"/>
      <c r="BY122" s="87"/>
      <c r="BZ122" s="87"/>
      <c r="CA122" s="87"/>
      <c r="CB122" s="87"/>
      <c r="CC122" s="87"/>
      <c r="CD122" s="87"/>
      <c r="CE122" s="87"/>
      <c r="CF122" s="87"/>
      <c r="CG122" s="87"/>
      <c r="CH122" s="87"/>
      <c r="CI122" s="87"/>
      <c r="CJ122" s="87"/>
      <c r="CK122" s="87"/>
      <c r="CL122" s="87"/>
      <c r="CM122" s="87"/>
      <c r="CN122" s="87"/>
      <c r="CO122" s="87"/>
      <c r="CP122" s="87"/>
      <c r="CQ122" s="87"/>
      <c r="CR122" s="87"/>
      <c r="CS122" s="87"/>
      <c r="CT122" s="87"/>
      <c r="CU122" s="87"/>
      <c r="CV122" s="87"/>
      <c r="CW122" s="87"/>
      <c r="CX122" s="87"/>
      <c r="CY122" s="87"/>
      <c r="CZ122" s="87"/>
      <c r="DA122" s="87"/>
      <c r="DB122" s="87"/>
      <c r="DC122" s="87"/>
      <c r="DD122" s="87"/>
      <c r="DE122" s="87"/>
      <c r="DF122" s="87"/>
    </row>
    <row r="123" spans="1:110" s="96" customFormat="1">
      <c r="A123" s="95"/>
      <c r="B123" s="29"/>
      <c r="C123" s="87"/>
      <c r="D123" s="156"/>
      <c r="E123" s="156"/>
      <c r="F123" s="156"/>
      <c r="G123" s="30"/>
      <c r="H123" s="25"/>
      <c r="I123" s="25"/>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c r="AN123" s="87"/>
      <c r="AO123" s="87"/>
      <c r="AP123" s="87"/>
      <c r="AQ123" s="87"/>
      <c r="AR123" s="87"/>
      <c r="AS123" s="87"/>
      <c r="AT123" s="87"/>
      <c r="AU123" s="87"/>
      <c r="AV123" s="87"/>
      <c r="AW123" s="87"/>
      <c r="AX123" s="87"/>
      <c r="AY123" s="87"/>
      <c r="AZ123" s="87"/>
      <c r="BA123" s="87"/>
      <c r="BB123" s="87"/>
      <c r="BC123" s="87"/>
      <c r="BD123" s="87"/>
      <c r="BE123" s="87"/>
      <c r="BF123" s="87"/>
      <c r="BG123" s="87"/>
      <c r="BH123" s="87"/>
      <c r="BI123" s="87"/>
      <c r="BJ123" s="87"/>
      <c r="BK123" s="87"/>
      <c r="BL123" s="87"/>
      <c r="BM123" s="87"/>
      <c r="BN123" s="87"/>
      <c r="BO123" s="87"/>
      <c r="BP123" s="87"/>
      <c r="BQ123" s="87"/>
      <c r="BR123" s="87"/>
      <c r="BS123" s="87"/>
      <c r="BT123" s="87"/>
      <c r="BU123" s="87"/>
      <c r="BV123" s="87"/>
      <c r="BW123" s="87"/>
      <c r="BX123" s="87"/>
      <c r="BY123" s="87"/>
      <c r="BZ123" s="87"/>
      <c r="CA123" s="87"/>
      <c r="CB123" s="87"/>
      <c r="CC123" s="87"/>
      <c r="CD123" s="87"/>
      <c r="CE123" s="87"/>
      <c r="CF123" s="87"/>
      <c r="CG123" s="87"/>
      <c r="CH123" s="87"/>
      <c r="CI123" s="87"/>
      <c r="CJ123" s="87"/>
      <c r="CK123" s="87"/>
      <c r="CL123" s="87"/>
      <c r="CM123" s="87"/>
      <c r="CN123" s="87"/>
      <c r="CO123" s="87"/>
      <c r="CP123" s="87"/>
      <c r="CQ123" s="87"/>
      <c r="CR123" s="87"/>
      <c r="CS123" s="87"/>
      <c r="CT123" s="87"/>
      <c r="CU123" s="87"/>
      <c r="CV123" s="87"/>
      <c r="CW123" s="87"/>
      <c r="CX123" s="87"/>
      <c r="CY123" s="87"/>
      <c r="CZ123" s="87"/>
      <c r="DA123" s="87"/>
      <c r="DB123" s="87"/>
      <c r="DC123" s="87"/>
      <c r="DD123" s="87"/>
      <c r="DE123" s="87"/>
      <c r="DF123" s="87"/>
    </row>
    <row r="124" spans="1:110" s="150" customFormat="1" ht="63.75">
      <c r="A124" s="95" t="s">
        <v>137</v>
      </c>
      <c r="B124" s="113" t="s">
        <v>116</v>
      </c>
      <c r="C124" s="149"/>
      <c r="D124" s="158"/>
      <c r="E124" s="158"/>
      <c r="F124" s="158"/>
      <c r="G124" s="147"/>
      <c r="H124" s="148"/>
      <c r="I124" s="148"/>
      <c r="J124" s="149"/>
      <c r="K124" s="149"/>
      <c r="L124" s="149"/>
      <c r="M124" s="149"/>
      <c r="N124" s="149"/>
      <c r="O124" s="149"/>
      <c r="P124" s="149"/>
      <c r="Q124" s="149"/>
      <c r="R124" s="149"/>
      <c r="S124" s="149"/>
      <c r="T124" s="149"/>
      <c r="U124" s="149"/>
      <c r="V124" s="149"/>
      <c r="W124" s="149"/>
      <c r="X124" s="149"/>
      <c r="Y124" s="149"/>
      <c r="Z124" s="149"/>
      <c r="AA124" s="149"/>
      <c r="AB124" s="149"/>
      <c r="AC124" s="149"/>
      <c r="AD124" s="149"/>
      <c r="AE124" s="149"/>
      <c r="AF124" s="149"/>
      <c r="AG124" s="149"/>
      <c r="AH124" s="149"/>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c r="BI124" s="149"/>
      <c r="BJ124" s="149"/>
      <c r="BK124" s="149"/>
      <c r="BL124" s="149"/>
      <c r="BM124" s="149"/>
      <c r="BN124" s="149"/>
      <c r="BO124" s="149"/>
      <c r="BP124" s="149"/>
      <c r="BQ124" s="149"/>
      <c r="BR124" s="149"/>
      <c r="BS124" s="149"/>
      <c r="BT124" s="149"/>
      <c r="BU124" s="149"/>
      <c r="BV124" s="149"/>
      <c r="BW124" s="149"/>
      <c r="BX124" s="149"/>
      <c r="BY124" s="149"/>
      <c r="BZ124" s="149"/>
      <c r="CA124" s="149"/>
      <c r="CB124" s="149"/>
      <c r="CC124" s="149"/>
      <c r="CD124" s="149"/>
      <c r="CE124" s="149"/>
      <c r="CF124" s="149"/>
      <c r="CG124" s="149"/>
      <c r="CH124" s="149"/>
      <c r="CI124" s="149"/>
      <c r="CJ124" s="149"/>
      <c r="CK124" s="149"/>
      <c r="CL124" s="149"/>
      <c r="CM124" s="149"/>
      <c r="CN124" s="149"/>
      <c r="CO124" s="149"/>
      <c r="CP124" s="149"/>
      <c r="CQ124" s="149"/>
      <c r="CR124" s="149"/>
      <c r="CS124" s="149"/>
      <c r="CT124" s="149"/>
      <c r="CU124" s="149"/>
      <c r="CV124" s="149"/>
      <c r="CW124" s="149"/>
      <c r="CX124" s="149"/>
      <c r="CY124" s="149"/>
      <c r="CZ124" s="149"/>
      <c r="DA124" s="149"/>
      <c r="DB124" s="149"/>
      <c r="DC124" s="149"/>
      <c r="DD124" s="149"/>
      <c r="DE124" s="149"/>
      <c r="DF124" s="149"/>
    </row>
    <row r="125" spans="1:110" s="150" customFormat="1">
      <c r="A125" s="143"/>
      <c r="B125" s="112"/>
      <c r="C125" s="149"/>
      <c r="D125" s="158"/>
      <c r="E125" s="158"/>
      <c r="F125" s="158"/>
      <c r="G125" s="147"/>
      <c r="H125" s="148"/>
      <c r="I125" s="148"/>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c r="BI125" s="149"/>
      <c r="BJ125" s="149"/>
      <c r="BK125" s="149"/>
      <c r="BL125" s="149"/>
      <c r="BM125" s="149"/>
      <c r="BN125" s="149"/>
      <c r="BO125" s="149"/>
      <c r="BP125" s="149"/>
      <c r="BQ125" s="149"/>
      <c r="BR125" s="149"/>
      <c r="BS125" s="149"/>
      <c r="BT125" s="149"/>
      <c r="BU125" s="149"/>
      <c r="BV125" s="149"/>
      <c r="BW125" s="149"/>
      <c r="BX125" s="149"/>
      <c r="BY125" s="149"/>
      <c r="BZ125" s="149"/>
      <c r="CA125" s="149"/>
      <c r="CB125" s="149"/>
      <c r="CC125" s="149"/>
      <c r="CD125" s="149"/>
      <c r="CE125" s="149"/>
      <c r="CF125" s="149"/>
      <c r="CG125" s="149"/>
      <c r="CH125" s="149"/>
      <c r="CI125" s="149"/>
      <c r="CJ125" s="149"/>
      <c r="CK125" s="149"/>
      <c r="CL125" s="149"/>
      <c r="CM125" s="149"/>
      <c r="CN125" s="149"/>
      <c r="CO125" s="149"/>
      <c r="CP125" s="149"/>
      <c r="CQ125" s="149"/>
      <c r="CR125" s="149"/>
      <c r="CS125" s="149"/>
      <c r="CT125" s="149"/>
      <c r="CU125" s="149"/>
      <c r="CV125" s="149"/>
      <c r="CW125" s="149"/>
      <c r="CX125" s="149"/>
      <c r="CY125" s="149"/>
      <c r="CZ125" s="149"/>
      <c r="DA125" s="149"/>
      <c r="DB125" s="149"/>
      <c r="DC125" s="149"/>
      <c r="DD125" s="149"/>
      <c r="DE125" s="149"/>
      <c r="DF125" s="149"/>
    </row>
    <row r="126" spans="1:110" s="150" customFormat="1" ht="25.5">
      <c r="A126" s="95" t="s">
        <v>0</v>
      </c>
      <c r="B126" s="113" t="s">
        <v>257</v>
      </c>
      <c r="C126" s="149"/>
      <c r="D126" s="158"/>
      <c r="E126" s="158"/>
      <c r="F126" s="158"/>
      <c r="G126" s="147"/>
      <c r="H126" s="148"/>
      <c r="I126" s="148"/>
      <c r="J126" s="149"/>
      <c r="K126" s="149"/>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c r="BI126" s="149"/>
      <c r="BJ126" s="149"/>
      <c r="BK126" s="149"/>
      <c r="BL126" s="149"/>
      <c r="BM126" s="149"/>
      <c r="BN126" s="149"/>
      <c r="BO126" s="149"/>
      <c r="BP126" s="149"/>
      <c r="BQ126" s="149"/>
      <c r="BR126" s="149"/>
      <c r="BS126" s="149"/>
      <c r="BT126" s="149"/>
      <c r="BU126" s="149"/>
      <c r="BV126" s="149"/>
      <c r="BW126" s="149"/>
      <c r="BX126" s="149"/>
      <c r="BY126" s="149"/>
      <c r="BZ126" s="149"/>
      <c r="CA126" s="149"/>
      <c r="CB126" s="149"/>
      <c r="CC126" s="149"/>
      <c r="CD126" s="149"/>
      <c r="CE126" s="149"/>
      <c r="CF126" s="149"/>
      <c r="CG126" s="149"/>
      <c r="CH126" s="149"/>
      <c r="CI126" s="149"/>
      <c r="CJ126" s="149"/>
      <c r="CK126" s="149"/>
      <c r="CL126" s="149"/>
      <c r="CM126" s="149"/>
      <c r="CN126" s="149"/>
      <c r="CO126" s="149"/>
      <c r="CP126" s="149"/>
      <c r="CQ126" s="149"/>
      <c r="CR126" s="149"/>
      <c r="CS126" s="149"/>
      <c r="CT126" s="149"/>
      <c r="CU126" s="149"/>
      <c r="CV126" s="149"/>
      <c r="CW126" s="149"/>
      <c r="CX126" s="149"/>
      <c r="CY126" s="149"/>
      <c r="CZ126" s="149"/>
      <c r="DA126" s="149"/>
      <c r="DB126" s="149"/>
      <c r="DC126" s="149"/>
      <c r="DD126" s="149"/>
      <c r="DE126" s="149"/>
      <c r="DF126" s="149"/>
    </row>
    <row r="127" spans="1:110" s="150" customFormat="1" ht="25.5">
      <c r="A127" s="143"/>
      <c r="B127" s="113" t="s">
        <v>89</v>
      </c>
      <c r="C127" s="149"/>
      <c r="D127" s="158"/>
      <c r="E127" s="158"/>
      <c r="F127" s="158"/>
      <c r="G127" s="147"/>
      <c r="H127" s="148"/>
      <c r="I127" s="148"/>
      <c r="J127" s="149"/>
      <c r="K127" s="149"/>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c r="BI127" s="149"/>
      <c r="BJ127" s="149"/>
      <c r="BK127" s="149"/>
      <c r="BL127" s="149"/>
      <c r="BM127" s="149"/>
      <c r="BN127" s="149"/>
      <c r="BO127" s="149"/>
      <c r="BP127" s="149"/>
      <c r="BQ127" s="149"/>
      <c r="BR127" s="149"/>
      <c r="BS127" s="149"/>
      <c r="BT127" s="149"/>
      <c r="BU127" s="149"/>
      <c r="BV127" s="149"/>
      <c r="BW127" s="149"/>
      <c r="BX127" s="149"/>
      <c r="BY127" s="149"/>
      <c r="BZ127" s="149"/>
      <c r="CA127" s="149"/>
      <c r="CB127" s="149"/>
      <c r="CC127" s="149"/>
      <c r="CD127" s="149"/>
      <c r="CE127" s="149"/>
      <c r="CF127" s="149"/>
      <c r="CG127" s="149"/>
      <c r="CH127" s="149"/>
      <c r="CI127" s="149"/>
      <c r="CJ127" s="149"/>
      <c r="CK127" s="149"/>
      <c r="CL127" s="149"/>
      <c r="CM127" s="149"/>
      <c r="CN127" s="149"/>
      <c r="CO127" s="149"/>
      <c r="CP127" s="149"/>
      <c r="CQ127" s="149"/>
      <c r="CR127" s="149"/>
      <c r="CS127" s="149"/>
      <c r="CT127" s="149"/>
      <c r="CU127" s="149"/>
      <c r="CV127" s="149"/>
      <c r="CW127" s="149"/>
      <c r="CX127" s="149"/>
      <c r="CY127" s="149"/>
      <c r="CZ127" s="149"/>
      <c r="DA127" s="149"/>
      <c r="DB127" s="149"/>
      <c r="DC127" s="149"/>
      <c r="DD127" s="149"/>
      <c r="DE127" s="149"/>
      <c r="DF127" s="149"/>
    </row>
    <row r="128" spans="1:110" s="150" customFormat="1" ht="38.25">
      <c r="A128" s="143"/>
      <c r="B128" s="113" t="s">
        <v>90</v>
      </c>
      <c r="C128" s="149"/>
      <c r="D128" s="158"/>
      <c r="E128" s="158"/>
      <c r="F128" s="158"/>
      <c r="G128" s="147"/>
      <c r="H128" s="148"/>
      <c r="I128" s="148"/>
      <c r="J128" s="149"/>
      <c r="K128" s="149"/>
      <c r="L128" s="149"/>
      <c r="M128" s="149"/>
      <c r="N128" s="149"/>
      <c r="O128" s="149"/>
      <c r="P128" s="149"/>
      <c r="Q128" s="149"/>
      <c r="R128" s="149"/>
      <c r="S128" s="149"/>
      <c r="T128" s="149"/>
      <c r="U128" s="149"/>
      <c r="V128" s="149"/>
      <c r="W128" s="149"/>
      <c r="X128" s="149"/>
      <c r="Y128" s="149"/>
      <c r="Z128" s="149"/>
      <c r="AA128" s="149"/>
      <c r="AB128" s="149"/>
      <c r="AC128" s="149"/>
      <c r="AD128" s="149"/>
      <c r="AE128" s="149"/>
      <c r="AF128" s="149"/>
      <c r="AG128" s="149"/>
      <c r="AH128" s="149"/>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c r="BI128" s="149"/>
      <c r="BJ128" s="149"/>
      <c r="BK128" s="149"/>
      <c r="BL128" s="149"/>
      <c r="BM128" s="149"/>
      <c r="BN128" s="149"/>
      <c r="BO128" s="149"/>
      <c r="BP128" s="149"/>
      <c r="BQ128" s="149"/>
      <c r="BR128" s="149"/>
      <c r="BS128" s="149"/>
      <c r="BT128" s="149"/>
      <c r="BU128" s="149"/>
      <c r="BV128" s="149"/>
      <c r="BW128" s="149"/>
      <c r="BX128" s="149"/>
      <c r="BY128" s="149"/>
      <c r="BZ128" s="149"/>
      <c r="CA128" s="149"/>
      <c r="CB128" s="149"/>
      <c r="CC128" s="149"/>
      <c r="CD128" s="149"/>
      <c r="CE128" s="149"/>
      <c r="CF128" s="149"/>
      <c r="CG128" s="149"/>
      <c r="CH128" s="149"/>
      <c r="CI128" s="149"/>
      <c r="CJ128" s="149"/>
      <c r="CK128" s="149"/>
      <c r="CL128" s="149"/>
      <c r="CM128" s="149"/>
      <c r="CN128" s="149"/>
      <c r="CO128" s="149"/>
      <c r="CP128" s="149"/>
      <c r="CQ128" s="149"/>
      <c r="CR128" s="149"/>
      <c r="CS128" s="149"/>
      <c r="CT128" s="149"/>
      <c r="CU128" s="149"/>
      <c r="CV128" s="149"/>
      <c r="CW128" s="149"/>
      <c r="CX128" s="149"/>
      <c r="CY128" s="149"/>
      <c r="CZ128" s="149"/>
      <c r="DA128" s="149"/>
      <c r="DB128" s="149"/>
      <c r="DC128" s="149"/>
      <c r="DD128" s="149"/>
      <c r="DE128" s="149"/>
      <c r="DF128" s="149"/>
    </row>
    <row r="129" spans="1:110" s="150" customFormat="1" ht="25.5">
      <c r="A129" s="143"/>
      <c r="B129" s="113" t="s">
        <v>91</v>
      </c>
      <c r="C129" s="79" t="s">
        <v>19</v>
      </c>
      <c r="D129" s="77">
        <f>3.6+4.5</f>
        <v>8.1</v>
      </c>
      <c r="E129" s="309"/>
      <c r="F129" s="77">
        <f>+D129*E129</f>
        <v>0</v>
      </c>
      <c r="G129" s="147"/>
      <c r="H129" s="148"/>
      <c r="I129" s="148"/>
      <c r="J129" s="149"/>
      <c r="K129" s="149"/>
      <c r="L129" s="149"/>
      <c r="M129" s="149"/>
      <c r="N129" s="149"/>
      <c r="O129" s="149"/>
      <c r="P129" s="149"/>
      <c r="Q129" s="149"/>
      <c r="R129" s="149"/>
      <c r="S129" s="149"/>
      <c r="T129" s="149"/>
      <c r="U129" s="149"/>
      <c r="V129" s="149"/>
      <c r="W129" s="149"/>
      <c r="X129" s="149"/>
      <c r="Y129" s="149"/>
      <c r="Z129" s="149"/>
      <c r="AA129" s="149"/>
      <c r="AB129" s="149"/>
      <c r="AC129" s="149"/>
      <c r="AD129" s="149"/>
      <c r="AE129" s="149"/>
      <c r="AF129" s="149"/>
      <c r="AG129" s="149"/>
      <c r="AH129" s="149"/>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c r="BI129" s="149"/>
      <c r="BJ129" s="149"/>
      <c r="BK129" s="149"/>
      <c r="BL129" s="149"/>
      <c r="BM129" s="149"/>
      <c r="BN129" s="149"/>
      <c r="BO129" s="149"/>
      <c r="BP129" s="149"/>
      <c r="BQ129" s="149"/>
      <c r="BR129" s="149"/>
      <c r="BS129" s="149"/>
      <c r="BT129" s="149"/>
      <c r="BU129" s="149"/>
      <c r="BV129" s="149"/>
      <c r="BW129" s="149"/>
      <c r="BX129" s="149"/>
      <c r="BY129" s="149"/>
      <c r="BZ129" s="149"/>
      <c r="CA129" s="149"/>
      <c r="CB129" s="149"/>
      <c r="CC129" s="149"/>
      <c r="CD129" s="149"/>
      <c r="CE129" s="149"/>
      <c r="CF129" s="149"/>
      <c r="CG129" s="149"/>
      <c r="CH129" s="149"/>
      <c r="CI129" s="149"/>
      <c r="CJ129" s="149"/>
      <c r="CK129" s="149"/>
      <c r="CL129" s="149"/>
      <c r="CM129" s="149"/>
      <c r="CN129" s="149"/>
      <c r="CO129" s="149"/>
      <c r="CP129" s="149"/>
      <c r="CQ129" s="149"/>
      <c r="CR129" s="149"/>
      <c r="CS129" s="149"/>
      <c r="CT129" s="149"/>
      <c r="CU129" s="149"/>
      <c r="CV129" s="149"/>
      <c r="CW129" s="149"/>
      <c r="CX129" s="149"/>
      <c r="CY129" s="149"/>
      <c r="CZ129" s="149"/>
      <c r="DA129" s="149"/>
      <c r="DB129" s="149"/>
      <c r="DC129" s="149"/>
      <c r="DD129" s="149"/>
      <c r="DE129" s="149"/>
      <c r="DF129" s="149"/>
    </row>
    <row r="130" spans="1:110" s="150" customFormat="1">
      <c r="A130" s="143"/>
      <c r="B130" s="112"/>
      <c r="C130" s="149"/>
      <c r="D130" s="158"/>
      <c r="E130" s="158"/>
      <c r="F130" s="158"/>
      <c r="G130" s="147"/>
      <c r="H130" s="148"/>
      <c r="I130" s="148"/>
      <c r="J130" s="149"/>
      <c r="K130" s="149"/>
      <c r="L130" s="149"/>
      <c r="M130" s="149"/>
      <c r="N130" s="149"/>
      <c r="O130" s="149"/>
      <c r="P130" s="149"/>
      <c r="Q130" s="149"/>
      <c r="R130" s="149"/>
      <c r="S130" s="149"/>
      <c r="T130" s="149"/>
      <c r="U130" s="149"/>
      <c r="V130" s="149"/>
      <c r="W130" s="149"/>
      <c r="X130" s="149"/>
      <c r="Y130" s="149"/>
      <c r="Z130" s="149"/>
      <c r="AA130" s="149"/>
      <c r="AB130" s="149"/>
      <c r="AC130" s="149"/>
      <c r="AD130" s="149"/>
      <c r="AE130" s="149"/>
      <c r="AF130" s="149"/>
      <c r="AG130" s="149"/>
      <c r="AH130" s="149"/>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c r="BC130" s="149"/>
      <c r="BD130" s="149"/>
      <c r="BE130" s="149"/>
      <c r="BF130" s="149"/>
      <c r="BG130" s="149"/>
      <c r="BH130" s="149"/>
      <c r="BI130" s="149"/>
      <c r="BJ130" s="149"/>
      <c r="BK130" s="149"/>
      <c r="BL130" s="149"/>
      <c r="BM130" s="149"/>
      <c r="BN130" s="149"/>
      <c r="BO130" s="149"/>
      <c r="BP130" s="149"/>
      <c r="BQ130" s="149"/>
      <c r="BR130" s="149"/>
      <c r="BS130" s="149"/>
      <c r="BT130" s="149"/>
      <c r="BU130" s="149"/>
      <c r="BV130" s="149"/>
      <c r="BW130" s="149"/>
      <c r="BX130" s="149"/>
      <c r="BY130" s="149"/>
      <c r="BZ130" s="149"/>
      <c r="CA130" s="149"/>
      <c r="CB130" s="149"/>
      <c r="CC130" s="149"/>
      <c r="CD130" s="149"/>
      <c r="CE130" s="149"/>
      <c r="CF130" s="149"/>
      <c r="CG130" s="149"/>
      <c r="CH130" s="149"/>
      <c r="CI130" s="149"/>
      <c r="CJ130" s="149"/>
      <c r="CK130" s="149"/>
      <c r="CL130" s="149"/>
      <c r="CM130" s="149"/>
      <c r="CN130" s="149"/>
      <c r="CO130" s="149"/>
      <c r="CP130" s="149"/>
      <c r="CQ130" s="149"/>
      <c r="CR130" s="149"/>
      <c r="CS130" s="149"/>
      <c r="CT130" s="149"/>
      <c r="CU130" s="149"/>
      <c r="CV130" s="149"/>
      <c r="CW130" s="149"/>
      <c r="CX130" s="149"/>
      <c r="CY130" s="149"/>
      <c r="CZ130" s="149"/>
      <c r="DA130" s="149"/>
      <c r="DB130" s="149"/>
      <c r="DC130" s="149"/>
      <c r="DD130" s="149"/>
      <c r="DE130" s="149"/>
      <c r="DF130" s="149"/>
    </row>
    <row r="131" spans="1:110" s="150" customFormat="1" ht="25.5">
      <c r="A131" s="95" t="s">
        <v>1</v>
      </c>
      <c r="B131" s="113" t="s">
        <v>92</v>
      </c>
      <c r="C131" s="149"/>
      <c r="D131" s="158"/>
      <c r="E131" s="158"/>
      <c r="F131" s="158"/>
      <c r="G131" s="147"/>
      <c r="H131" s="148"/>
      <c r="I131" s="148"/>
      <c r="J131" s="149"/>
      <c r="K131" s="149"/>
      <c r="L131" s="149"/>
      <c r="M131" s="149"/>
      <c r="N131" s="149"/>
      <c r="O131" s="149"/>
      <c r="P131" s="149"/>
      <c r="Q131" s="149"/>
      <c r="R131" s="149"/>
      <c r="S131" s="149"/>
      <c r="T131" s="149"/>
      <c r="U131" s="149"/>
      <c r="V131" s="149"/>
      <c r="W131" s="149"/>
      <c r="X131" s="149"/>
      <c r="Y131" s="149"/>
      <c r="Z131" s="149"/>
      <c r="AA131" s="149"/>
      <c r="AB131" s="149"/>
      <c r="AC131" s="149"/>
      <c r="AD131" s="149"/>
      <c r="AE131" s="149"/>
      <c r="AF131" s="149"/>
      <c r="AG131" s="149"/>
      <c r="AH131" s="149"/>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c r="BI131" s="149"/>
      <c r="BJ131" s="149"/>
      <c r="BK131" s="149"/>
      <c r="BL131" s="149"/>
      <c r="BM131" s="149"/>
      <c r="BN131" s="149"/>
      <c r="BO131" s="149"/>
      <c r="BP131" s="149"/>
      <c r="BQ131" s="149"/>
      <c r="BR131" s="149"/>
      <c r="BS131" s="149"/>
      <c r="BT131" s="149"/>
      <c r="BU131" s="149"/>
      <c r="BV131" s="149"/>
      <c r="BW131" s="149"/>
      <c r="BX131" s="149"/>
      <c r="BY131" s="149"/>
      <c r="BZ131" s="149"/>
      <c r="CA131" s="149"/>
      <c r="CB131" s="149"/>
      <c r="CC131" s="149"/>
      <c r="CD131" s="149"/>
      <c r="CE131" s="149"/>
      <c r="CF131" s="149"/>
      <c r="CG131" s="149"/>
      <c r="CH131" s="149"/>
      <c r="CI131" s="149"/>
      <c r="CJ131" s="149"/>
      <c r="CK131" s="149"/>
      <c r="CL131" s="149"/>
      <c r="CM131" s="149"/>
      <c r="CN131" s="149"/>
      <c r="CO131" s="149"/>
      <c r="CP131" s="149"/>
      <c r="CQ131" s="149"/>
      <c r="CR131" s="149"/>
      <c r="CS131" s="149"/>
      <c r="CT131" s="149"/>
      <c r="CU131" s="149"/>
      <c r="CV131" s="149"/>
      <c r="CW131" s="149"/>
      <c r="CX131" s="149"/>
      <c r="CY131" s="149"/>
      <c r="CZ131" s="149"/>
      <c r="DA131" s="149"/>
      <c r="DB131" s="149"/>
      <c r="DC131" s="149"/>
      <c r="DD131" s="149"/>
      <c r="DE131" s="149"/>
      <c r="DF131" s="149"/>
    </row>
    <row r="132" spans="1:110" s="150" customFormat="1" ht="38.25">
      <c r="A132" s="143"/>
      <c r="B132" s="113" t="s">
        <v>94</v>
      </c>
      <c r="C132" s="149"/>
      <c r="D132" s="158"/>
      <c r="E132" s="158"/>
      <c r="F132" s="158"/>
      <c r="G132" s="147"/>
      <c r="H132" s="148"/>
      <c r="I132" s="148"/>
      <c r="J132" s="149"/>
      <c r="K132" s="149"/>
      <c r="L132" s="149"/>
      <c r="M132" s="149"/>
      <c r="N132" s="149"/>
      <c r="O132" s="149"/>
      <c r="P132" s="149"/>
      <c r="Q132" s="149"/>
      <c r="R132" s="149"/>
      <c r="S132" s="149"/>
      <c r="T132" s="149"/>
      <c r="U132" s="149"/>
      <c r="V132" s="149"/>
      <c r="W132" s="149"/>
      <c r="X132" s="149"/>
      <c r="Y132" s="149"/>
      <c r="Z132" s="149"/>
      <c r="AA132" s="149"/>
      <c r="AB132" s="149"/>
      <c r="AC132" s="149"/>
      <c r="AD132" s="149"/>
      <c r="AE132" s="149"/>
      <c r="AF132" s="149"/>
      <c r="AG132" s="149"/>
      <c r="AH132" s="149"/>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c r="BI132" s="149"/>
      <c r="BJ132" s="149"/>
      <c r="BK132" s="149"/>
      <c r="BL132" s="149"/>
      <c r="BM132" s="149"/>
      <c r="BN132" s="149"/>
      <c r="BO132" s="149"/>
      <c r="BP132" s="149"/>
      <c r="BQ132" s="149"/>
      <c r="BR132" s="149"/>
      <c r="BS132" s="149"/>
      <c r="BT132" s="149"/>
      <c r="BU132" s="149"/>
      <c r="BV132" s="149"/>
      <c r="BW132" s="149"/>
      <c r="BX132" s="149"/>
      <c r="BY132" s="149"/>
      <c r="BZ132" s="149"/>
      <c r="CA132" s="149"/>
      <c r="CB132" s="149"/>
      <c r="CC132" s="149"/>
      <c r="CD132" s="149"/>
      <c r="CE132" s="149"/>
      <c r="CF132" s="149"/>
      <c r="CG132" s="149"/>
      <c r="CH132" s="149"/>
      <c r="CI132" s="149"/>
      <c r="CJ132" s="149"/>
      <c r="CK132" s="149"/>
      <c r="CL132" s="149"/>
      <c r="CM132" s="149"/>
      <c r="CN132" s="149"/>
      <c r="CO132" s="149"/>
      <c r="CP132" s="149"/>
      <c r="CQ132" s="149"/>
      <c r="CR132" s="149"/>
      <c r="CS132" s="149"/>
      <c r="CT132" s="149"/>
      <c r="CU132" s="149"/>
      <c r="CV132" s="149"/>
      <c r="CW132" s="149"/>
      <c r="CX132" s="149"/>
      <c r="CY132" s="149"/>
      <c r="CZ132" s="149"/>
      <c r="DA132" s="149"/>
      <c r="DB132" s="149"/>
      <c r="DC132" s="149"/>
      <c r="DD132" s="149"/>
      <c r="DE132" s="149"/>
      <c r="DF132" s="149"/>
    </row>
    <row r="133" spans="1:110" s="150" customFormat="1">
      <c r="A133" s="143"/>
      <c r="B133" s="113" t="s">
        <v>93</v>
      </c>
      <c r="C133" s="149"/>
      <c r="D133" s="158"/>
      <c r="E133" s="158"/>
      <c r="F133" s="158"/>
      <c r="G133" s="147"/>
      <c r="H133" s="148"/>
      <c r="I133" s="148"/>
      <c r="J133" s="149"/>
      <c r="K133" s="149"/>
      <c r="L133" s="149"/>
      <c r="M133" s="149"/>
      <c r="N133" s="149"/>
      <c r="O133" s="149"/>
      <c r="P133" s="149"/>
      <c r="Q133" s="149"/>
      <c r="R133" s="149"/>
      <c r="S133" s="149"/>
      <c r="T133" s="149"/>
      <c r="U133" s="149"/>
      <c r="V133" s="149"/>
      <c r="W133" s="149"/>
      <c r="X133" s="149"/>
      <c r="Y133" s="149"/>
      <c r="Z133" s="149"/>
      <c r="AA133" s="149"/>
      <c r="AB133" s="149"/>
      <c r="AC133" s="149"/>
      <c r="AD133" s="149"/>
      <c r="AE133" s="149"/>
      <c r="AF133" s="149"/>
      <c r="AG133" s="149"/>
      <c r="AH133" s="149"/>
      <c r="AI133" s="149"/>
      <c r="AJ133" s="149"/>
      <c r="AK133" s="149"/>
      <c r="AL133" s="149"/>
      <c r="AM133" s="149"/>
      <c r="AN133" s="149"/>
      <c r="AO133" s="149"/>
      <c r="AP133" s="149"/>
      <c r="AQ133" s="149"/>
      <c r="AR133" s="149"/>
      <c r="AS133" s="149"/>
      <c r="AT133" s="149"/>
      <c r="AU133" s="149"/>
      <c r="AV133" s="149"/>
      <c r="AW133" s="149"/>
      <c r="AX133" s="149"/>
      <c r="AY133" s="149"/>
      <c r="AZ133" s="149"/>
      <c r="BA133" s="149"/>
      <c r="BB133" s="149"/>
      <c r="BC133" s="149"/>
      <c r="BD133" s="149"/>
      <c r="BE133" s="149"/>
      <c r="BF133" s="149"/>
      <c r="BG133" s="149"/>
      <c r="BH133" s="149"/>
      <c r="BI133" s="149"/>
      <c r="BJ133" s="149"/>
      <c r="BK133" s="149"/>
      <c r="BL133" s="149"/>
      <c r="BM133" s="149"/>
      <c r="BN133" s="149"/>
      <c r="BO133" s="149"/>
      <c r="BP133" s="149"/>
      <c r="BQ133" s="149"/>
      <c r="BR133" s="149"/>
      <c r="BS133" s="149"/>
      <c r="BT133" s="149"/>
      <c r="BU133" s="149"/>
      <c r="BV133" s="149"/>
      <c r="BW133" s="149"/>
      <c r="BX133" s="149"/>
      <c r="BY133" s="149"/>
      <c r="BZ133" s="149"/>
      <c r="CA133" s="149"/>
      <c r="CB133" s="149"/>
      <c r="CC133" s="149"/>
      <c r="CD133" s="149"/>
      <c r="CE133" s="149"/>
      <c r="CF133" s="149"/>
      <c r="CG133" s="149"/>
      <c r="CH133" s="149"/>
      <c r="CI133" s="149"/>
      <c r="CJ133" s="149"/>
      <c r="CK133" s="149"/>
      <c r="CL133" s="149"/>
      <c r="CM133" s="149"/>
      <c r="CN133" s="149"/>
      <c r="CO133" s="149"/>
      <c r="CP133" s="149"/>
      <c r="CQ133" s="149"/>
      <c r="CR133" s="149"/>
      <c r="CS133" s="149"/>
      <c r="CT133" s="149"/>
      <c r="CU133" s="149"/>
      <c r="CV133" s="149"/>
      <c r="CW133" s="149"/>
      <c r="CX133" s="149"/>
      <c r="CY133" s="149"/>
      <c r="CZ133" s="149"/>
      <c r="DA133" s="149"/>
      <c r="DB133" s="149"/>
      <c r="DC133" s="149"/>
      <c r="DD133" s="149"/>
      <c r="DE133" s="149"/>
      <c r="DF133" s="149"/>
    </row>
    <row r="134" spans="1:110" s="150" customFormat="1" ht="25.5">
      <c r="A134" s="143"/>
      <c r="B134" s="113" t="s">
        <v>96</v>
      </c>
      <c r="C134" s="149"/>
      <c r="D134" s="158"/>
      <c r="E134" s="158"/>
      <c r="F134" s="158"/>
      <c r="G134" s="147"/>
      <c r="H134" s="148"/>
      <c r="I134" s="148"/>
      <c r="J134" s="149"/>
      <c r="K134" s="149"/>
      <c r="L134" s="149"/>
      <c r="M134" s="149"/>
      <c r="N134" s="149"/>
      <c r="O134" s="149"/>
      <c r="P134" s="149"/>
      <c r="Q134" s="149"/>
      <c r="R134" s="149"/>
      <c r="S134" s="149"/>
      <c r="T134" s="149"/>
      <c r="U134" s="149"/>
      <c r="V134" s="149"/>
      <c r="W134" s="149"/>
      <c r="X134" s="149"/>
      <c r="Y134" s="149"/>
      <c r="Z134" s="149"/>
      <c r="AA134" s="149"/>
      <c r="AB134" s="149"/>
      <c r="AC134" s="149"/>
      <c r="AD134" s="149"/>
      <c r="AE134" s="149"/>
      <c r="AF134" s="149"/>
      <c r="AG134" s="149"/>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c r="BI134" s="149"/>
      <c r="BJ134" s="149"/>
      <c r="BK134" s="149"/>
      <c r="BL134" s="149"/>
      <c r="BM134" s="149"/>
      <c r="BN134" s="149"/>
      <c r="BO134" s="149"/>
      <c r="BP134" s="149"/>
      <c r="BQ134" s="149"/>
      <c r="BR134" s="149"/>
      <c r="BS134" s="149"/>
      <c r="BT134" s="149"/>
      <c r="BU134" s="149"/>
      <c r="BV134" s="149"/>
      <c r="BW134" s="149"/>
      <c r="BX134" s="149"/>
      <c r="BY134" s="149"/>
      <c r="BZ134" s="149"/>
      <c r="CA134" s="149"/>
      <c r="CB134" s="149"/>
      <c r="CC134" s="149"/>
      <c r="CD134" s="149"/>
      <c r="CE134" s="149"/>
      <c r="CF134" s="149"/>
      <c r="CG134" s="149"/>
      <c r="CH134" s="149"/>
      <c r="CI134" s="149"/>
      <c r="CJ134" s="149"/>
      <c r="CK134" s="149"/>
      <c r="CL134" s="149"/>
      <c r="CM134" s="149"/>
      <c r="CN134" s="149"/>
      <c r="CO134" s="149"/>
      <c r="CP134" s="149"/>
      <c r="CQ134" s="149"/>
      <c r="CR134" s="149"/>
      <c r="CS134" s="149"/>
      <c r="CT134" s="149"/>
      <c r="CU134" s="149"/>
      <c r="CV134" s="149"/>
      <c r="CW134" s="149"/>
      <c r="CX134" s="149"/>
      <c r="CY134" s="149"/>
      <c r="CZ134" s="149"/>
      <c r="DA134" s="149"/>
      <c r="DB134" s="149"/>
      <c r="DC134" s="149"/>
      <c r="DD134" s="149"/>
      <c r="DE134" s="149"/>
      <c r="DF134" s="149"/>
    </row>
    <row r="135" spans="1:110" s="150" customFormat="1" ht="38.25">
      <c r="A135" s="143"/>
      <c r="B135" s="113" t="s">
        <v>95</v>
      </c>
      <c r="C135" s="79" t="s">
        <v>19</v>
      </c>
      <c r="D135" s="77">
        <v>3</v>
      </c>
      <c r="E135" s="309"/>
      <c r="F135" s="77">
        <f>+D135*E135</f>
        <v>0</v>
      </c>
      <c r="G135" s="147"/>
      <c r="H135" s="148"/>
      <c r="I135" s="148"/>
      <c r="J135" s="149"/>
      <c r="K135" s="149"/>
      <c r="L135" s="149"/>
      <c r="M135" s="149"/>
      <c r="N135" s="149"/>
      <c r="O135" s="149"/>
      <c r="P135" s="149"/>
      <c r="Q135" s="149"/>
      <c r="R135" s="149"/>
      <c r="S135" s="149"/>
      <c r="T135" s="149"/>
      <c r="U135" s="149"/>
      <c r="V135" s="149"/>
      <c r="W135" s="149"/>
      <c r="X135" s="149"/>
      <c r="Y135" s="149"/>
      <c r="Z135" s="149"/>
      <c r="AA135" s="149"/>
      <c r="AB135" s="149"/>
      <c r="AC135" s="149"/>
      <c r="AD135" s="149"/>
      <c r="AE135" s="149"/>
      <c r="AF135" s="149"/>
      <c r="AG135" s="149"/>
      <c r="AH135" s="149"/>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c r="BI135" s="149"/>
      <c r="BJ135" s="149"/>
      <c r="BK135" s="149"/>
      <c r="BL135" s="149"/>
      <c r="BM135" s="149"/>
      <c r="BN135" s="149"/>
      <c r="BO135" s="149"/>
      <c r="BP135" s="149"/>
      <c r="BQ135" s="149"/>
      <c r="BR135" s="149"/>
      <c r="BS135" s="149"/>
      <c r="BT135" s="149"/>
      <c r="BU135" s="149"/>
      <c r="BV135" s="149"/>
      <c r="BW135" s="149"/>
      <c r="BX135" s="149"/>
      <c r="BY135" s="149"/>
      <c r="BZ135" s="149"/>
      <c r="CA135" s="149"/>
      <c r="CB135" s="149"/>
      <c r="CC135" s="149"/>
      <c r="CD135" s="149"/>
      <c r="CE135" s="149"/>
      <c r="CF135" s="149"/>
      <c r="CG135" s="149"/>
      <c r="CH135" s="149"/>
      <c r="CI135" s="149"/>
      <c r="CJ135" s="149"/>
      <c r="CK135" s="149"/>
      <c r="CL135" s="149"/>
      <c r="CM135" s="149"/>
      <c r="CN135" s="149"/>
      <c r="CO135" s="149"/>
      <c r="CP135" s="149"/>
      <c r="CQ135" s="149"/>
      <c r="CR135" s="149"/>
      <c r="CS135" s="149"/>
      <c r="CT135" s="149"/>
      <c r="CU135" s="149"/>
      <c r="CV135" s="149"/>
      <c r="CW135" s="149"/>
      <c r="CX135" s="149"/>
      <c r="CY135" s="149"/>
      <c r="CZ135" s="149"/>
      <c r="DA135" s="149"/>
      <c r="DB135" s="149"/>
      <c r="DC135" s="149"/>
      <c r="DD135" s="149"/>
      <c r="DE135" s="149"/>
      <c r="DF135" s="149"/>
    </row>
    <row r="136" spans="1:110" s="150" customFormat="1">
      <c r="A136" s="143"/>
      <c r="B136" s="113"/>
      <c r="D136" s="159"/>
      <c r="E136" s="159"/>
      <c r="F136" s="159"/>
      <c r="G136" s="147"/>
      <c r="H136" s="148"/>
      <c r="I136" s="148"/>
      <c r="J136" s="149"/>
      <c r="K136" s="149"/>
      <c r="L136" s="149"/>
      <c r="M136" s="149"/>
      <c r="N136" s="149"/>
      <c r="O136" s="149"/>
      <c r="P136" s="149"/>
      <c r="Q136" s="149"/>
      <c r="R136" s="149"/>
      <c r="S136" s="149"/>
      <c r="T136" s="149"/>
      <c r="U136" s="149"/>
      <c r="V136" s="149"/>
      <c r="W136" s="149"/>
      <c r="X136" s="149"/>
      <c r="Y136" s="149"/>
      <c r="Z136" s="149"/>
      <c r="AA136" s="149"/>
      <c r="AB136" s="149"/>
      <c r="AC136" s="149"/>
      <c r="AD136" s="149"/>
      <c r="AE136" s="149"/>
      <c r="AF136" s="149"/>
      <c r="AG136" s="149"/>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c r="BI136" s="149"/>
      <c r="BJ136" s="149"/>
      <c r="BK136" s="149"/>
      <c r="BL136" s="149"/>
      <c r="BM136" s="149"/>
      <c r="BN136" s="149"/>
      <c r="BO136" s="149"/>
      <c r="BP136" s="149"/>
      <c r="BQ136" s="149"/>
      <c r="BR136" s="149"/>
      <c r="BS136" s="149"/>
      <c r="BT136" s="149"/>
      <c r="BU136" s="149"/>
      <c r="BV136" s="149"/>
      <c r="BW136" s="149"/>
      <c r="BX136" s="149"/>
      <c r="BY136" s="149"/>
      <c r="BZ136" s="149"/>
      <c r="CA136" s="149"/>
      <c r="CB136" s="149"/>
      <c r="CC136" s="149"/>
      <c r="CD136" s="149"/>
      <c r="CE136" s="149"/>
      <c r="CF136" s="149"/>
      <c r="CG136" s="149"/>
      <c r="CH136" s="149"/>
      <c r="CI136" s="149"/>
      <c r="CJ136" s="149"/>
      <c r="CK136" s="149"/>
      <c r="CL136" s="149"/>
      <c r="CM136" s="149"/>
      <c r="CN136" s="149"/>
      <c r="CO136" s="149"/>
      <c r="CP136" s="149"/>
      <c r="CQ136" s="149"/>
      <c r="CR136" s="149"/>
      <c r="CS136" s="149"/>
      <c r="CT136" s="149"/>
      <c r="CU136" s="149"/>
      <c r="CV136" s="149"/>
      <c r="CW136" s="149"/>
      <c r="CX136" s="149"/>
      <c r="CY136" s="149"/>
      <c r="CZ136" s="149"/>
      <c r="DA136" s="149"/>
      <c r="DB136" s="149"/>
      <c r="DC136" s="149"/>
      <c r="DD136" s="149"/>
      <c r="DE136" s="149"/>
      <c r="DF136" s="149"/>
    </row>
    <row r="137" spans="1:110" s="150" customFormat="1">
      <c r="A137" s="143"/>
      <c r="B137" s="112"/>
      <c r="C137" s="149"/>
      <c r="D137" s="158"/>
      <c r="E137" s="158"/>
      <c r="F137" s="158"/>
      <c r="G137" s="147"/>
      <c r="H137" s="148"/>
      <c r="I137" s="148"/>
      <c r="J137" s="149"/>
      <c r="K137" s="149"/>
      <c r="L137" s="149"/>
      <c r="M137" s="149"/>
      <c r="N137" s="149"/>
      <c r="O137" s="149"/>
      <c r="P137" s="149"/>
      <c r="Q137" s="149"/>
      <c r="R137" s="149"/>
      <c r="S137" s="149"/>
      <c r="T137" s="149"/>
      <c r="U137" s="149"/>
      <c r="V137" s="149"/>
      <c r="W137" s="149"/>
      <c r="X137" s="149"/>
      <c r="Y137" s="149"/>
      <c r="Z137" s="149"/>
      <c r="AA137" s="149"/>
      <c r="AB137" s="149"/>
      <c r="AC137" s="149"/>
      <c r="AD137" s="149"/>
      <c r="AE137" s="149"/>
      <c r="AF137" s="149"/>
      <c r="AG137" s="149"/>
      <c r="AH137" s="149"/>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c r="BC137" s="149"/>
      <c r="BD137" s="149"/>
      <c r="BE137" s="149"/>
      <c r="BF137" s="149"/>
      <c r="BG137" s="149"/>
      <c r="BH137" s="149"/>
      <c r="BI137" s="149"/>
      <c r="BJ137" s="149"/>
      <c r="BK137" s="149"/>
      <c r="BL137" s="149"/>
      <c r="BM137" s="149"/>
      <c r="BN137" s="149"/>
      <c r="BO137" s="149"/>
      <c r="BP137" s="149"/>
      <c r="BQ137" s="149"/>
      <c r="BR137" s="149"/>
      <c r="BS137" s="149"/>
      <c r="BT137" s="149"/>
      <c r="BU137" s="149"/>
      <c r="BV137" s="149"/>
      <c r="BW137" s="149"/>
      <c r="BX137" s="149"/>
      <c r="BY137" s="149"/>
      <c r="BZ137" s="149"/>
      <c r="CA137" s="149"/>
      <c r="CB137" s="149"/>
      <c r="CC137" s="149"/>
      <c r="CD137" s="149"/>
      <c r="CE137" s="149"/>
      <c r="CF137" s="149"/>
      <c r="CG137" s="149"/>
      <c r="CH137" s="149"/>
      <c r="CI137" s="149"/>
      <c r="CJ137" s="149"/>
      <c r="CK137" s="149"/>
      <c r="CL137" s="149"/>
      <c r="CM137" s="149"/>
      <c r="CN137" s="149"/>
      <c r="CO137" s="149"/>
      <c r="CP137" s="149"/>
      <c r="CQ137" s="149"/>
      <c r="CR137" s="149"/>
      <c r="CS137" s="149"/>
      <c r="CT137" s="149"/>
      <c r="CU137" s="149"/>
      <c r="CV137" s="149"/>
      <c r="CW137" s="149"/>
      <c r="CX137" s="149"/>
      <c r="CY137" s="149"/>
      <c r="CZ137" s="149"/>
      <c r="DA137" s="149"/>
      <c r="DB137" s="149"/>
      <c r="DC137" s="149"/>
      <c r="DD137" s="149"/>
      <c r="DE137" s="149"/>
      <c r="DF137" s="149"/>
    </row>
    <row r="138" spans="1:110" s="150" customFormat="1" ht="218.25" customHeight="1">
      <c r="A138" s="95" t="s">
        <v>138</v>
      </c>
      <c r="B138" s="307" t="s">
        <v>260</v>
      </c>
      <c r="C138" s="144"/>
      <c r="D138" s="145"/>
      <c r="E138" s="146"/>
      <c r="F138" s="145"/>
      <c r="G138" s="30"/>
      <c r="H138" s="25"/>
      <c r="I138" s="25"/>
      <c r="J138" s="149"/>
      <c r="K138" s="149"/>
      <c r="L138" s="149"/>
      <c r="M138" s="149"/>
      <c r="N138" s="149"/>
      <c r="O138" s="149"/>
      <c r="P138" s="149"/>
      <c r="Q138" s="149"/>
      <c r="R138" s="149"/>
      <c r="S138" s="149"/>
      <c r="T138" s="149"/>
      <c r="U138" s="149"/>
      <c r="V138" s="149"/>
      <c r="W138" s="149"/>
      <c r="X138" s="149"/>
      <c r="Y138" s="149"/>
      <c r="Z138" s="149"/>
      <c r="AA138" s="149"/>
      <c r="AB138" s="149"/>
      <c r="AC138" s="149"/>
      <c r="AD138" s="149"/>
      <c r="AE138" s="149"/>
      <c r="AF138" s="149"/>
      <c r="AG138" s="149"/>
      <c r="AH138" s="149"/>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c r="BI138" s="149"/>
      <c r="BJ138" s="149"/>
      <c r="BK138" s="149"/>
      <c r="BL138" s="149"/>
      <c r="BM138" s="149"/>
      <c r="BN138" s="149"/>
      <c r="BO138" s="149"/>
      <c r="BP138" s="149"/>
      <c r="BQ138" s="149"/>
      <c r="BR138" s="149"/>
      <c r="BS138" s="149"/>
      <c r="BT138" s="149"/>
      <c r="BU138" s="149"/>
      <c r="BV138" s="149"/>
      <c r="BW138" s="149"/>
      <c r="BX138" s="149"/>
      <c r="BY138" s="149"/>
      <c r="BZ138" s="149"/>
      <c r="CA138" s="149"/>
      <c r="CB138" s="149"/>
      <c r="CC138" s="149"/>
      <c r="CD138" s="149"/>
      <c r="CE138" s="149"/>
      <c r="CF138" s="149"/>
      <c r="CG138" s="149"/>
      <c r="CH138" s="149"/>
      <c r="CI138" s="149"/>
      <c r="CJ138" s="149"/>
      <c r="CK138" s="149"/>
      <c r="CL138" s="149"/>
      <c r="CM138" s="149"/>
      <c r="CN138" s="149"/>
      <c r="CO138" s="149"/>
      <c r="CP138" s="149"/>
      <c r="CQ138" s="149"/>
      <c r="CR138" s="149"/>
      <c r="CS138" s="149"/>
      <c r="CT138" s="149"/>
      <c r="CU138" s="149"/>
      <c r="CV138" s="149"/>
      <c r="CW138" s="149"/>
      <c r="CX138" s="149"/>
      <c r="CY138" s="149"/>
      <c r="CZ138" s="149"/>
      <c r="DA138" s="149"/>
      <c r="DB138" s="149"/>
      <c r="DC138" s="149"/>
      <c r="DD138" s="149"/>
      <c r="DE138" s="149"/>
      <c r="DF138" s="149"/>
    </row>
    <row r="139" spans="1:110" s="150" customFormat="1" ht="60.75" customHeight="1">
      <c r="A139" s="143"/>
      <c r="B139" s="308" t="s">
        <v>261</v>
      </c>
      <c r="C139" s="149"/>
      <c r="D139" s="158"/>
      <c r="E139" s="158"/>
      <c r="F139" s="158"/>
      <c r="G139" s="30"/>
      <c r="H139" s="25"/>
      <c r="I139" s="25"/>
      <c r="J139" s="149"/>
      <c r="K139" s="149"/>
      <c r="L139" s="149"/>
      <c r="M139" s="149"/>
      <c r="N139" s="149"/>
      <c r="O139" s="149"/>
      <c r="P139" s="149"/>
      <c r="Q139" s="149"/>
      <c r="R139" s="149"/>
      <c r="S139" s="149"/>
      <c r="T139" s="149"/>
      <c r="U139" s="149"/>
      <c r="V139" s="149"/>
      <c r="W139" s="149"/>
      <c r="X139" s="149"/>
      <c r="Y139" s="149"/>
      <c r="Z139" s="149"/>
      <c r="AA139" s="149"/>
      <c r="AB139" s="149"/>
      <c r="AC139" s="149"/>
      <c r="AD139" s="149"/>
      <c r="AE139" s="149"/>
      <c r="AF139" s="149"/>
      <c r="AG139" s="149"/>
      <c r="AH139" s="149"/>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c r="BI139" s="149"/>
      <c r="BJ139" s="149"/>
      <c r="BK139" s="149"/>
      <c r="BL139" s="149"/>
      <c r="BM139" s="149"/>
      <c r="BN139" s="149"/>
      <c r="BO139" s="149"/>
      <c r="BP139" s="149"/>
      <c r="BQ139" s="149"/>
      <c r="BR139" s="149"/>
      <c r="BS139" s="149"/>
      <c r="BT139" s="149"/>
      <c r="BU139" s="149"/>
      <c r="BV139" s="149"/>
      <c r="BW139" s="149"/>
      <c r="BX139" s="149"/>
      <c r="BY139" s="149"/>
      <c r="BZ139" s="149"/>
      <c r="CA139" s="149"/>
      <c r="CB139" s="149"/>
      <c r="CC139" s="149"/>
      <c r="CD139" s="149"/>
      <c r="CE139" s="149"/>
      <c r="CF139" s="149"/>
      <c r="CG139" s="149"/>
      <c r="CH139" s="149"/>
      <c r="CI139" s="149"/>
      <c r="CJ139" s="149"/>
      <c r="CK139" s="149"/>
      <c r="CL139" s="149"/>
      <c r="CM139" s="149"/>
      <c r="CN139" s="149"/>
      <c r="CO139" s="149"/>
      <c r="CP139" s="149"/>
      <c r="CQ139" s="149"/>
      <c r="CR139" s="149"/>
      <c r="CS139" s="149"/>
      <c r="CT139" s="149"/>
      <c r="CU139" s="149"/>
      <c r="CV139" s="149"/>
      <c r="CW139" s="149"/>
      <c r="CX139" s="149"/>
      <c r="CY139" s="149"/>
      <c r="CZ139" s="149"/>
      <c r="DA139" s="149"/>
      <c r="DB139" s="149"/>
      <c r="DC139" s="149"/>
      <c r="DD139" s="149"/>
      <c r="DE139" s="149"/>
      <c r="DF139" s="149"/>
    </row>
    <row r="140" spans="1:110" s="150" customFormat="1" ht="122.25" customHeight="1">
      <c r="A140" s="143"/>
      <c r="B140" s="307" t="s">
        <v>262</v>
      </c>
      <c r="C140" s="144"/>
      <c r="D140" s="145"/>
      <c r="E140" s="146"/>
      <c r="F140" s="145"/>
      <c r="G140" s="30"/>
      <c r="H140" s="25"/>
      <c r="I140" s="25"/>
      <c r="J140" s="149"/>
      <c r="K140" s="149"/>
      <c r="L140" s="149"/>
      <c r="M140" s="149"/>
      <c r="N140" s="149"/>
      <c r="O140" s="149"/>
      <c r="P140" s="149"/>
      <c r="Q140" s="149"/>
      <c r="R140" s="149"/>
      <c r="S140" s="149"/>
      <c r="T140" s="149"/>
      <c r="U140" s="149"/>
      <c r="V140" s="149"/>
      <c r="W140" s="149"/>
      <c r="X140" s="149"/>
      <c r="Y140" s="149"/>
      <c r="Z140" s="149"/>
      <c r="AA140" s="149"/>
      <c r="AB140" s="149"/>
      <c r="AC140" s="149"/>
      <c r="AD140" s="149"/>
      <c r="AE140" s="149"/>
      <c r="AF140" s="149"/>
      <c r="AG140" s="149"/>
      <c r="AH140" s="149"/>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c r="BC140" s="149"/>
      <c r="BD140" s="149"/>
      <c r="BE140" s="149"/>
      <c r="BF140" s="149"/>
      <c r="BG140" s="149"/>
      <c r="BH140" s="149"/>
      <c r="BI140" s="149"/>
      <c r="BJ140" s="149"/>
      <c r="BK140" s="149"/>
      <c r="BL140" s="149"/>
      <c r="BM140" s="149"/>
      <c r="BN140" s="149"/>
      <c r="BO140" s="149"/>
      <c r="BP140" s="149"/>
      <c r="BQ140" s="149"/>
      <c r="BR140" s="149"/>
      <c r="BS140" s="149"/>
      <c r="BT140" s="149"/>
      <c r="BU140" s="149"/>
      <c r="BV140" s="149"/>
      <c r="BW140" s="149"/>
      <c r="BX140" s="149"/>
      <c r="BY140" s="149"/>
      <c r="BZ140" s="149"/>
      <c r="CA140" s="149"/>
      <c r="CB140" s="149"/>
      <c r="CC140" s="149"/>
      <c r="CD140" s="149"/>
      <c r="CE140" s="149"/>
      <c r="CF140" s="149"/>
      <c r="CG140" s="149"/>
      <c r="CH140" s="149"/>
      <c r="CI140" s="149"/>
      <c r="CJ140" s="149"/>
      <c r="CK140" s="149"/>
      <c r="CL140" s="149"/>
      <c r="CM140" s="149"/>
      <c r="CN140" s="149"/>
      <c r="CO140" s="149"/>
      <c r="CP140" s="149"/>
      <c r="CQ140" s="149"/>
      <c r="CR140" s="149"/>
      <c r="CS140" s="149"/>
      <c r="CT140" s="149"/>
      <c r="CU140" s="149"/>
      <c r="CV140" s="149"/>
      <c r="CW140" s="149"/>
      <c r="CX140" s="149"/>
      <c r="CY140" s="149"/>
      <c r="CZ140" s="149"/>
      <c r="DA140" s="149"/>
      <c r="DB140" s="149"/>
      <c r="DC140" s="149"/>
      <c r="DD140" s="149"/>
      <c r="DE140" s="149"/>
      <c r="DF140" s="149"/>
    </row>
    <row r="141" spans="1:110" s="150" customFormat="1" ht="409.5">
      <c r="A141" s="143"/>
      <c r="B141" s="307" t="s">
        <v>263</v>
      </c>
      <c r="C141" s="144"/>
      <c r="D141" s="145"/>
      <c r="E141" s="171"/>
      <c r="F141" s="145"/>
      <c r="G141" s="30"/>
      <c r="H141" s="25"/>
      <c r="I141" s="25"/>
      <c r="J141" s="149"/>
      <c r="K141" s="149"/>
      <c r="L141" s="149"/>
      <c r="M141" s="149"/>
      <c r="N141" s="149"/>
      <c r="O141" s="149"/>
      <c r="P141" s="149"/>
      <c r="Q141" s="149"/>
      <c r="R141" s="149"/>
      <c r="S141" s="149"/>
      <c r="T141" s="149"/>
      <c r="U141" s="149"/>
      <c r="V141" s="149"/>
      <c r="W141" s="149"/>
      <c r="X141" s="149"/>
      <c r="Y141" s="149"/>
      <c r="Z141" s="149"/>
      <c r="AA141" s="149"/>
      <c r="AB141" s="149"/>
      <c r="AC141" s="149"/>
      <c r="AD141" s="149"/>
      <c r="AE141" s="149"/>
      <c r="AF141" s="149"/>
      <c r="AG141" s="149"/>
      <c r="AH141" s="149"/>
      <c r="AI141" s="149"/>
      <c r="AJ141" s="149"/>
      <c r="AK141" s="149"/>
      <c r="AL141" s="149"/>
      <c r="AM141" s="149"/>
      <c r="AN141" s="149"/>
      <c r="AO141" s="149"/>
      <c r="AP141" s="149"/>
      <c r="AQ141" s="149"/>
      <c r="AR141" s="149"/>
      <c r="AS141" s="149"/>
      <c r="AT141" s="149"/>
      <c r="AU141" s="149"/>
      <c r="AV141" s="149"/>
      <c r="AW141" s="149"/>
      <c r="AX141" s="149"/>
      <c r="AY141" s="149"/>
      <c r="AZ141" s="149"/>
      <c r="BA141" s="149"/>
      <c r="BB141" s="149"/>
      <c r="BC141" s="149"/>
      <c r="BD141" s="149"/>
      <c r="BE141" s="149"/>
      <c r="BF141" s="149"/>
      <c r="BG141" s="149"/>
      <c r="BH141" s="149"/>
      <c r="BI141" s="149"/>
      <c r="BJ141" s="149"/>
      <c r="BK141" s="149"/>
      <c r="BL141" s="149"/>
      <c r="BM141" s="149"/>
      <c r="BN141" s="149"/>
      <c r="BO141" s="149"/>
      <c r="BP141" s="149"/>
      <c r="BQ141" s="149"/>
      <c r="BR141" s="149"/>
      <c r="BS141" s="149"/>
      <c r="BT141" s="149"/>
      <c r="BU141" s="149"/>
      <c r="BV141" s="149"/>
      <c r="BW141" s="149"/>
      <c r="BX141" s="149"/>
      <c r="BY141" s="149"/>
      <c r="BZ141" s="149"/>
      <c r="CA141" s="149"/>
      <c r="CB141" s="149"/>
      <c r="CC141" s="149"/>
      <c r="CD141" s="149"/>
      <c r="CE141" s="149"/>
      <c r="CF141" s="149"/>
      <c r="CG141" s="149"/>
      <c r="CH141" s="149"/>
      <c r="CI141" s="149"/>
      <c r="CJ141" s="149"/>
      <c r="CK141" s="149"/>
      <c r="CL141" s="149"/>
      <c r="CM141" s="149"/>
      <c r="CN141" s="149"/>
      <c r="CO141" s="149"/>
      <c r="CP141" s="149"/>
      <c r="CQ141" s="149"/>
      <c r="CR141" s="149"/>
      <c r="CS141" s="149"/>
      <c r="CT141" s="149"/>
      <c r="CU141" s="149"/>
      <c r="CV141" s="149"/>
      <c r="CW141" s="149"/>
      <c r="CX141" s="149"/>
      <c r="CY141" s="149"/>
      <c r="CZ141" s="149"/>
      <c r="DA141" s="149"/>
      <c r="DB141" s="149"/>
      <c r="DC141" s="149"/>
      <c r="DD141" s="149"/>
      <c r="DE141" s="149"/>
      <c r="DF141" s="149"/>
    </row>
    <row r="142" spans="1:110" s="150" customFormat="1" ht="38.25">
      <c r="A142" s="143"/>
      <c r="B142" s="168" t="s">
        <v>115</v>
      </c>
      <c r="C142" s="87" t="s">
        <v>15</v>
      </c>
      <c r="D142" s="158">
        <f>418.9+45.8+6.5+10-2.8*13*0.5-31.8</f>
        <v>431.2</v>
      </c>
      <c r="E142" s="312"/>
      <c r="F142" s="77">
        <f>+D142*E142</f>
        <v>0</v>
      </c>
      <c r="G142" s="30"/>
      <c r="H142" s="25"/>
      <c r="I142" s="25"/>
      <c r="J142" s="149"/>
      <c r="K142" s="149"/>
      <c r="L142" s="149"/>
      <c r="M142" s="149"/>
      <c r="N142" s="149"/>
      <c r="O142" s="149"/>
      <c r="P142" s="149"/>
      <c r="Q142" s="149"/>
      <c r="R142" s="149"/>
      <c r="S142" s="149"/>
      <c r="T142" s="149"/>
      <c r="U142" s="149"/>
      <c r="V142" s="149"/>
      <c r="W142" s="149"/>
      <c r="X142" s="149"/>
      <c r="Y142" s="149"/>
      <c r="Z142" s="149"/>
      <c r="AA142" s="149"/>
      <c r="AB142" s="149"/>
      <c r="AC142" s="149"/>
      <c r="AD142" s="149"/>
      <c r="AE142" s="149"/>
      <c r="AF142" s="149"/>
      <c r="AG142" s="149"/>
      <c r="AH142" s="149"/>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c r="BI142" s="149"/>
      <c r="BJ142" s="149"/>
      <c r="BK142" s="149"/>
      <c r="BL142" s="149"/>
      <c r="BM142" s="149"/>
      <c r="BN142" s="149"/>
      <c r="BO142" s="149"/>
      <c r="BP142" s="149"/>
      <c r="BQ142" s="149"/>
      <c r="BR142" s="149"/>
      <c r="BS142" s="149"/>
      <c r="BT142" s="149"/>
      <c r="BU142" s="149"/>
      <c r="BV142" s="149"/>
      <c r="BW142" s="149"/>
      <c r="BX142" s="149"/>
      <c r="BY142" s="149"/>
      <c r="BZ142" s="149"/>
      <c r="CA142" s="149"/>
      <c r="CB142" s="149"/>
      <c r="CC142" s="149"/>
      <c r="CD142" s="149"/>
      <c r="CE142" s="149"/>
      <c r="CF142" s="149"/>
      <c r="CG142" s="149"/>
      <c r="CH142" s="149"/>
      <c r="CI142" s="149"/>
      <c r="CJ142" s="149"/>
      <c r="CK142" s="149"/>
      <c r="CL142" s="149"/>
      <c r="CM142" s="149"/>
      <c r="CN142" s="149"/>
      <c r="CO142" s="149"/>
      <c r="CP142" s="149"/>
      <c r="CQ142" s="149"/>
      <c r="CR142" s="149"/>
      <c r="CS142" s="149"/>
      <c r="CT142" s="149"/>
      <c r="CU142" s="149"/>
      <c r="CV142" s="149"/>
      <c r="CW142" s="149"/>
      <c r="CX142" s="149"/>
      <c r="CY142" s="149"/>
      <c r="CZ142" s="149"/>
      <c r="DA142" s="149"/>
      <c r="DB142" s="149"/>
      <c r="DC142" s="149"/>
      <c r="DD142" s="149"/>
      <c r="DE142" s="149"/>
      <c r="DF142" s="149"/>
    </row>
    <row r="143" spans="1:110" s="117" customFormat="1">
      <c r="A143" s="36"/>
      <c r="B143" s="114"/>
      <c r="C143" s="115"/>
      <c r="D143" s="23"/>
      <c r="E143" s="23"/>
      <c r="F143" s="23"/>
      <c r="G143" s="116"/>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24"/>
      <c r="BA143" s="24"/>
      <c r="BB143" s="24"/>
      <c r="BC143" s="24"/>
      <c r="BD143" s="24"/>
      <c r="BE143" s="24"/>
      <c r="BF143" s="24"/>
      <c r="BG143" s="24"/>
      <c r="BH143" s="24"/>
      <c r="BI143" s="24"/>
      <c r="BJ143" s="24"/>
      <c r="BK143" s="24"/>
      <c r="BL143" s="24"/>
      <c r="BM143" s="24"/>
      <c r="BN143" s="24"/>
      <c r="BO143" s="24"/>
      <c r="BP143" s="24"/>
      <c r="BQ143" s="24"/>
      <c r="BR143" s="24"/>
      <c r="BS143" s="24"/>
      <c r="BT143" s="24"/>
      <c r="BU143" s="24"/>
      <c r="BV143" s="24"/>
      <c r="BW143" s="24"/>
      <c r="BX143" s="24"/>
      <c r="BY143" s="24"/>
      <c r="BZ143" s="24"/>
      <c r="CA143" s="24"/>
      <c r="CB143" s="24"/>
      <c r="CC143" s="24"/>
      <c r="CD143" s="24"/>
      <c r="CE143" s="24"/>
      <c r="CF143" s="24"/>
      <c r="CG143" s="24"/>
      <c r="CH143" s="24"/>
      <c r="CI143" s="24"/>
      <c r="CJ143" s="24"/>
      <c r="CK143" s="24"/>
      <c r="CL143" s="24"/>
      <c r="CM143" s="24"/>
      <c r="CN143" s="24"/>
      <c r="CO143" s="24"/>
      <c r="CP143" s="24"/>
      <c r="CQ143" s="24"/>
      <c r="CR143" s="24"/>
      <c r="CS143" s="24"/>
      <c r="CT143" s="24"/>
      <c r="CU143" s="24"/>
      <c r="CV143" s="24"/>
      <c r="CW143" s="24"/>
      <c r="CX143" s="24"/>
      <c r="CY143" s="24"/>
      <c r="CZ143" s="24"/>
      <c r="DA143" s="24"/>
      <c r="DB143" s="24"/>
      <c r="DC143" s="24"/>
      <c r="DD143" s="24"/>
      <c r="DE143" s="24"/>
      <c r="DF143" s="24"/>
    </row>
    <row r="144" spans="1:110" s="117" customFormat="1">
      <c r="A144" s="119"/>
      <c r="B144" s="114"/>
      <c r="C144" s="115"/>
      <c r="D144" s="23"/>
      <c r="E144" s="23"/>
      <c r="F144" s="23"/>
      <c r="G144" s="116"/>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24"/>
      <c r="BA144" s="24"/>
      <c r="BB144" s="24"/>
      <c r="BC144" s="24"/>
      <c r="BD144" s="24"/>
      <c r="BE144" s="24"/>
      <c r="BF144" s="24"/>
      <c r="BG144" s="24"/>
      <c r="BH144" s="24"/>
      <c r="BI144" s="24"/>
      <c r="BJ144" s="24"/>
      <c r="BK144" s="24"/>
      <c r="BL144" s="24"/>
      <c r="BM144" s="24"/>
      <c r="BN144" s="24"/>
      <c r="BO144" s="24"/>
      <c r="BP144" s="24"/>
      <c r="BQ144" s="24"/>
      <c r="BR144" s="24"/>
      <c r="BS144" s="24"/>
      <c r="BT144" s="24"/>
      <c r="BU144" s="24"/>
      <c r="BV144" s="24"/>
      <c r="BW144" s="24"/>
      <c r="BX144" s="24"/>
      <c r="BY144" s="24"/>
      <c r="BZ144" s="24"/>
      <c r="CA144" s="24"/>
      <c r="CB144" s="24"/>
      <c r="CC144" s="24"/>
      <c r="CD144" s="24"/>
      <c r="CE144" s="24"/>
      <c r="CF144" s="24"/>
      <c r="CG144" s="24"/>
      <c r="CH144" s="24"/>
      <c r="CI144" s="24"/>
      <c r="CJ144" s="24"/>
      <c r="CK144" s="24"/>
      <c r="CL144" s="24"/>
      <c r="CM144" s="24"/>
      <c r="CN144" s="24"/>
      <c r="CO144" s="24"/>
      <c r="CP144" s="24"/>
      <c r="CQ144" s="24"/>
      <c r="CR144" s="24"/>
      <c r="CS144" s="24"/>
      <c r="CT144" s="24"/>
      <c r="CU144" s="24"/>
      <c r="CV144" s="24"/>
      <c r="CW144" s="24"/>
      <c r="CX144" s="24"/>
      <c r="CY144" s="24"/>
      <c r="CZ144" s="24"/>
      <c r="DA144" s="24"/>
      <c r="DB144" s="24"/>
      <c r="DC144" s="24"/>
      <c r="DD144" s="24"/>
      <c r="DE144" s="24"/>
      <c r="DF144" s="24"/>
    </row>
    <row r="145" spans="1:256" s="117" customFormat="1" ht="25.5">
      <c r="A145" s="119" t="s">
        <v>139</v>
      </c>
      <c r="B145" s="169" t="s">
        <v>117</v>
      </c>
      <c r="C145" s="115"/>
      <c r="D145" s="23"/>
      <c r="E145" s="23"/>
      <c r="F145" s="23"/>
      <c r="G145" s="116"/>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24"/>
      <c r="BA145" s="24"/>
      <c r="BB145" s="24"/>
      <c r="BC145" s="24"/>
      <c r="BD145" s="24"/>
      <c r="BE145" s="24"/>
      <c r="BF145" s="24"/>
      <c r="BG145" s="24"/>
      <c r="BH145" s="24"/>
      <c r="BI145" s="24"/>
      <c r="BJ145" s="24"/>
      <c r="BK145" s="24"/>
      <c r="BL145" s="24"/>
      <c r="BM145" s="24"/>
      <c r="BN145" s="24"/>
      <c r="BO145" s="24"/>
      <c r="BP145" s="24"/>
      <c r="BQ145" s="24"/>
      <c r="BR145" s="24"/>
      <c r="BS145" s="24"/>
      <c r="BT145" s="24"/>
      <c r="BU145" s="24"/>
      <c r="BV145" s="24"/>
      <c r="BW145" s="24"/>
      <c r="BX145" s="24"/>
      <c r="BY145" s="24"/>
      <c r="BZ145" s="24"/>
      <c r="CA145" s="24"/>
      <c r="CB145" s="24"/>
      <c r="CC145" s="24"/>
      <c r="CD145" s="24"/>
      <c r="CE145" s="24"/>
      <c r="CF145" s="24"/>
      <c r="CG145" s="24"/>
      <c r="CH145" s="24"/>
      <c r="CI145" s="24"/>
      <c r="CJ145" s="24"/>
      <c r="CK145" s="24"/>
      <c r="CL145" s="24"/>
      <c r="CM145" s="24"/>
      <c r="CN145" s="24"/>
      <c r="CO145" s="24"/>
      <c r="CP145" s="24"/>
      <c r="CQ145" s="24"/>
      <c r="CR145" s="24"/>
      <c r="CS145" s="24"/>
      <c r="CT145" s="24"/>
      <c r="CU145" s="24"/>
      <c r="CV145" s="24"/>
      <c r="CW145" s="24"/>
      <c r="CX145" s="24"/>
      <c r="CY145" s="24"/>
      <c r="CZ145" s="24"/>
      <c r="DA145" s="24"/>
      <c r="DB145" s="24"/>
      <c r="DC145" s="24"/>
      <c r="DD145" s="24"/>
      <c r="DE145" s="24"/>
      <c r="DF145" s="24"/>
    </row>
    <row r="146" spans="1:256" s="117" customFormat="1">
      <c r="A146" s="119"/>
      <c r="B146" s="114"/>
      <c r="C146" s="115"/>
      <c r="D146" s="23"/>
      <c r="E146" s="23"/>
      <c r="F146" s="23"/>
      <c r="G146" s="116"/>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c r="CY146" s="24"/>
      <c r="CZ146" s="24"/>
      <c r="DA146" s="24"/>
      <c r="DB146" s="24"/>
      <c r="DC146" s="24"/>
      <c r="DD146" s="24"/>
      <c r="DE146" s="24"/>
      <c r="DF146" s="24"/>
    </row>
    <row r="147" spans="1:256" s="117" customFormat="1">
      <c r="A147" s="119" t="s">
        <v>0</v>
      </c>
      <c r="B147" s="35" t="s">
        <v>118</v>
      </c>
      <c r="C147" s="115"/>
      <c r="D147" s="23"/>
      <c r="E147" s="23"/>
      <c r="F147" s="23"/>
      <c r="G147" s="116"/>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24"/>
      <c r="BA147" s="24"/>
      <c r="BB147" s="24"/>
      <c r="BC147" s="24"/>
      <c r="BD147" s="24"/>
      <c r="BE147" s="24"/>
      <c r="BF147" s="24"/>
      <c r="BG147" s="24"/>
      <c r="BH147" s="24"/>
      <c r="BI147" s="24"/>
      <c r="BJ147" s="24"/>
      <c r="BK147" s="24"/>
      <c r="BL147" s="24"/>
      <c r="BM147" s="24"/>
      <c r="BN147" s="24"/>
      <c r="BO147" s="24"/>
      <c r="BP147" s="24"/>
      <c r="BQ147" s="24"/>
      <c r="BR147" s="24"/>
      <c r="BS147" s="24"/>
      <c r="BT147" s="24"/>
      <c r="BU147" s="24"/>
      <c r="BV147" s="24"/>
      <c r="BW147" s="24"/>
      <c r="BX147" s="24"/>
      <c r="BY147" s="24"/>
      <c r="BZ147" s="24"/>
      <c r="CA147" s="24"/>
      <c r="CB147" s="24"/>
      <c r="CC147" s="24"/>
      <c r="CD147" s="24"/>
      <c r="CE147" s="24"/>
      <c r="CF147" s="24"/>
      <c r="CG147" s="24"/>
      <c r="CH147" s="24"/>
      <c r="CI147" s="24"/>
      <c r="CJ147" s="24"/>
      <c r="CK147" s="24"/>
      <c r="CL147" s="24"/>
      <c r="CM147" s="24"/>
      <c r="CN147" s="24"/>
      <c r="CO147" s="24"/>
      <c r="CP147" s="24"/>
      <c r="CQ147" s="24"/>
      <c r="CR147" s="24"/>
      <c r="CS147" s="24"/>
      <c r="CT147" s="24"/>
      <c r="CU147" s="24"/>
      <c r="CV147" s="24"/>
      <c r="CW147" s="24"/>
      <c r="CX147" s="24"/>
      <c r="CY147" s="24"/>
      <c r="CZ147" s="24"/>
      <c r="DA147" s="24"/>
      <c r="DB147" s="24"/>
      <c r="DC147" s="24"/>
      <c r="DD147" s="24"/>
      <c r="DE147" s="24"/>
      <c r="DF147" s="24"/>
    </row>
    <row r="148" spans="1:256" s="118" customFormat="1" ht="51">
      <c r="A148" s="153"/>
      <c r="B148" s="35" t="s">
        <v>119</v>
      </c>
      <c r="D148" s="37"/>
      <c r="E148" s="37"/>
      <c r="F148" s="37"/>
    </row>
    <row r="149" spans="1:256" s="118" customFormat="1" ht="114.75">
      <c r="A149" s="153"/>
      <c r="B149" s="35" t="s">
        <v>120</v>
      </c>
      <c r="D149" s="37"/>
      <c r="E149" s="37"/>
      <c r="F149" s="37"/>
    </row>
    <row r="150" spans="1:256" s="118" customFormat="1">
      <c r="A150" s="153"/>
      <c r="B150" s="35" t="s">
        <v>121</v>
      </c>
      <c r="D150" s="37"/>
      <c r="E150" s="37"/>
      <c r="F150" s="37"/>
    </row>
    <row r="151" spans="1:256" s="118" customFormat="1" ht="89.25">
      <c r="A151" s="153"/>
      <c r="B151" s="35" t="s">
        <v>132</v>
      </c>
      <c r="C151" s="79" t="s">
        <v>15</v>
      </c>
      <c r="D151" s="77">
        <f>36.5+98+10</f>
        <v>144.5</v>
      </c>
      <c r="E151" s="309"/>
      <c r="F151" s="77">
        <f>+D151*E151</f>
        <v>0</v>
      </c>
    </row>
    <row r="152" spans="1:256" s="117" customFormat="1">
      <c r="A152" s="119"/>
      <c r="B152" s="114"/>
      <c r="C152" s="115"/>
      <c r="D152" s="23"/>
      <c r="E152" s="23"/>
      <c r="F152" s="23"/>
      <c r="G152" s="116"/>
      <c r="H152" s="24"/>
      <c r="I152" s="24"/>
      <c r="J152" s="24"/>
      <c r="K152" s="24"/>
      <c r="L152" s="24"/>
      <c r="M152" s="24"/>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c r="BA152" s="24"/>
      <c r="BB152" s="24"/>
      <c r="BC152" s="24"/>
      <c r="BD152" s="24"/>
      <c r="BE152" s="24"/>
      <c r="BF152" s="24"/>
      <c r="BG152" s="24"/>
      <c r="BH152" s="24"/>
      <c r="BI152" s="24"/>
      <c r="BJ152" s="24"/>
      <c r="BK152" s="24"/>
      <c r="BL152" s="24"/>
      <c r="BM152" s="24"/>
      <c r="BN152" s="24"/>
      <c r="BO152" s="24"/>
      <c r="BP152" s="24"/>
      <c r="BQ152" s="24"/>
      <c r="BR152" s="24"/>
      <c r="BS152" s="24"/>
      <c r="BT152" s="24"/>
      <c r="BU152" s="24"/>
      <c r="BV152" s="24"/>
      <c r="BW152" s="24"/>
      <c r="BX152" s="24"/>
      <c r="BY152" s="24"/>
      <c r="BZ152" s="24"/>
      <c r="CA152" s="24"/>
      <c r="CB152" s="24"/>
      <c r="CC152" s="24"/>
      <c r="CD152" s="24"/>
      <c r="CE152" s="24"/>
      <c r="CF152" s="24"/>
      <c r="CG152" s="24"/>
      <c r="CH152" s="24"/>
      <c r="CI152" s="24"/>
      <c r="CJ152" s="24"/>
      <c r="CK152" s="24"/>
      <c r="CL152" s="24"/>
      <c r="CM152" s="24"/>
      <c r="CN152" s="24"/>
      <c r="CO152" s="24"/>
      <c r="CP152" s="24"/>
      <c r="CQ152" s="24"/>
      <c r="CR152" s="24"/>
      <c r="CS152" s="24"/>
      <c r="CT152" s="24"/>
      <c r="CU152" s="24"/>
      <c r="CV152" s="24"/>
      <c r="CW152" s="24"/>
      <c r="CX152" s="24"/>
      <c r="CY152" s="24"/>
      <c r="CZ152" s="24"/>
      <c r="DA152" s="24"/>
      <c r="DB152" s="24"/>
      <c r="DC152" s="24"/>
      <c r="DD152" s="24"/>
      <c r="DE152" s="24"/>
      <c r="DF152" s="24"/>
    </row>
    <row r="153" spans="1:256" s="117" customFormat="1">
      <c r="A153" s="119" t="s">
        <v>1</v>
      </c>
      <c r="B153" s="35" t="s">
        <v>131</v>
      </c>
      <c r="C153" s="115"/>
      <c r="D153" s="23"/>
      <c r="E153" s="23"/>
      <c r="F153" s="23"/>
      <c r="G153" s="116"/>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c r="BA153" s="24"/>
      <c r="BB153" s="24"/>
      <c r="BC153" s="24"/>
      <c r="BD153" s="24"/>
      <c r="BE153" s="24"/>
      <c r="BF153" s="24"/>
      <c r="BG153" s="24"/>
      <c r="BH153" s="24"/>
      <c r="BI153" s="24"/>
      <c r="BJ153" s="24"/>
      <c r="BK153" s="24"/>
      <c r="BL153" s="24"/>
      <c r="BM153" s="24"/>
      <c r="BN153" s="24"/>
      <c r="BO153" s="24"/>
      <c r="BP153" s="24"/>
      <c r="BQ153" s="24"/>
      <c r="BR153" s="24"/>
      <c r="BS153" s="24"/>
      <c r="BT153" s="24"/>
      <c r="BU153" s="24"/>
      <c r="BV153" s="24"/>
      <c r="BW153" s="24"/>
      <c r="BX153" s="24"/>
      <c r="BY153" s="24"/>
      <c r="BZ153" s="24"/>
      <c r="CA153" s="24"/>
      <c r="CB153" s="24"/>
      <c r="CC153" s="24"/>
      <c r="CD153" s="24"/>
      <c r="CE153" s="24"/>
      <c r="CF153" s="24"/>
      <c r="CG153" s="24"/>
      <c r="CH153" s="24"/>
      <c r="CI153" s="24"/>
      <c r="CJ153" s="24"/>
      <c r="CK153" s="24"/>
      <c r="CL153" s="24"/>
      <c r="CM153" s="24"/>
      <c r="CN153" s="24"/>
      <c r="CO153" s="24"/>
      <c r="CP153" s="24"/>
      <c r="CQ153" s="24"/>
      <c r="CR153" s="24"/>
      <c r="CS153" s="24"/>
      <c r="CT153" s="24"/>
      <c r="CU153" s="24"/>
      <c r="CV153" s="24"/>
      <c r="CW153" s="24"/>
      <c r="CX153" s="24"/>
      <c r="CY153" s="24"/>
      <c r="CZ153" s="24"/>
      <c r="DA153" s="24"/>
      <c r="DB153" s="24"/>
      <c r="DC153" s="24"/>
      <c r="DD153" s="24"/>
      <c r="DE153" s="24"/>
      <c r="DF153" s="24"/>
    </row>
    <row r="154" spans="1:256" s="118" customFormat="1" ht="51">
      <c r="A154" s="153"/>
      <c r="B154" s="35" t="s">
        <v>119</v>
      </c>
      <c r="D154" s="37"/>
      <c r="E154" s="37"/>
      <c r="F154" s="37"/>
    </row>
    <row r="155" spans="1:256" s="118" customFormat="1" ht="89.25">
      <c r="A155" s="153"/>
      <c r="B155" s="35" t="s">
        <v>133</v>
      </c>
      <c r="C155" s="79" t="s">
        <v>15</v>
      </c>
      <c r="D155" s="77">
        <v>264.39999999999998</v>
      </c>
      <c r="E155" s="309"/>
      <c r="F155" s="77">
        <f>+D155*E155</f>
        <v>0</v>
      </c>
    </row>
    <row r="156" spans="1:256" s="170" customFormat="1">
      <c r="A156" s="143"/>
      <c r="B156" s="168"/>
      <c r="C156" s="149"/>
      <c r="D156" s="158"/>
      <c r="E156" s="158"/>
      <c r="F156" s="158"/>
      <c r="G156" s="30"/>
      <c r="H156" s="25"/>
      <c r="I156" s="25"/>
      <c r="J156" s="149"/>
      <c r="K156" s="149"/>
      <c r="L156" s="149"/>
      <c r="M156" s="149"/>
      <c r="N156" s="149"/>
      <c r="O156" s="149"/>
      <c r="P156" s="149"/>
      <c r="Q156" s="149"/>
      <c r="R156" s="149"/>
      <c r="S156" s="149"/>
      <c r="T156" s="149"/>
      <c r="U156" s="149"/>
      <c r="V156" s="149"/>
      <c r="W156" s="149"/>
      <c r="X156" s="149"/>
      <c r="Y156" s="149"/>
      <c r="Z156" s="149"/>
      <c r="AA156" s="149"/>
      <c r="AB156" s="149"/>
      <c r="AC156" s="149"/>
      <c r="AD156" s="149"/>
      <c r="AE156" s="149"/>
      <c r="AF156" s="149"/>
      <c r="AG156" s="149"/>
      <c r="AH156" s="149"/>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c r="BI156" s="149"/>
      <c r="BJ156" s="149"/>
      <c r="BK156" s="149"/>
      <c r="BL156" s="149"/>
      <c r="BM156" s="149"/>
      <c r="BN156" s="149"/>
      <c r="BO156" s="149"/>
      <c r="BP156" s="149"/>
      <c r="BQ156" s="149"/>
      <c r="BR156" s="149"/>
      <c r="BS156" s="149"/>
      <c r="BT156" s="149"/>
      <c r="BU156" s="149"/>
      <c r="BV156" s="149"/>
      <c r="BW156" s="149"/>
      <c r="BX156" s="149"/>
      <c r="BY156" s="149"/>
      <c r="BZ156" s="149"/>
      <c r="CA156" s="149"/>
      <c r="CB156" s="149"/>
      <c r="CC156" s="149"/>
      <c r="CD156" s="149"/>
      <c r="CE156" s="149"/>
      <c r="CF156" s="149"/>
      <c r="CG156" s="149"/>
      <c r="CH156" s="149"/>
      <c r="CI156" s="149"/>
      <c r="CJ156" s="149"/>
      <c r="CK156" s="149"/>
      <c r="CL156" s="149"/>
      <c r="CM156" s="149"/>
      <c r="CN156" s="149"/>
      <c r="CO156" s="149"/>
      <c r="CP156" s="149"/>
      <c r="CQ156" s="149"/>
      <c r="CR156" s="149"/>
      <c r="CS156" s="149"/>
      <c r="CT156" s="149"/>
      <c r="CU156" s="149"/>
      <c r="CV156" s="149"/>
      <c r="CW156" s="149"/>
      <c r="CX156" s="149"/>
      <c r="CY156" s="149"/>
      <c r="CZ156" s="149"/>
      <c r="DA156" s="149"/>
      <c r="DB156" s="149"/>
      <c r="DC156" s="149"/>
      <c r="DD156" s="149"/>
      <c r="DE156" s="149"/>
      <c r="DF156" s="149"/>
      <c r="DG156" s="150"/>
      <c r="DH156" s="150"/>
      <c r="DI156" s="150"/>
      <c r="DJ156" s="150"/>
      <c r="DK156" s="150"/>
      <c r="DL156" s="150"/>
      <c r="DM156" s="150"/>
      <c r="DN156" s="150"/>
      <c r="DO156" s="150"/>
      <c r="DP156" s="150"/>
      <c r="DQ156" s="150"/>
      <c r="DR156" s="150"/>
      <c r="DS156" s="150"/>
      <c r="DT156" s="150"/>
      <c r="DU156" s="150"/>
      <c r="DV156" s="150"/>
      <c r="DW156" s="150"/>
      <c r="DX156" s="150"/>
      <c r="DY156" s="150"/>
      <c r="DZ156" s="150"/>
      <c r="EA156" s="150"/>
      <c r="EB156" s="150"/>
      <c r="EC156" s="150"/>
      <c r="ED156" s="150"/>
      <c r="EE156" s="150"/>
      <c r="EF156" s="150"/>
      <c r="EG156" s="150"/>
      <c r="EH156" s="150"/>
      <c r="EI156" s="150"/>
      <c r="EJ156" s="150"/>
      <c r="EK156" s="150"/>
      <c r="EL156" s="150"/>
      <c r="EM156" s="150"/>
      <c r="EN156" s="150"/>
      <c r="EO156" s="150"/>
      <c r="EP156" s="150"/>
      <c r="EQ156" s="150"/>
      <c r="ER156" s="150"/>
      <c r="ES156" s="150"/>
      <c r="ET156" s="150"/>
      <c r="EU156" s="150"/>
      <c r="EV156" s="150"/>
      <c r="EW156" s="150"/>
      <c r="EX156" s="150"/>
      <c r="EY156" s="150"/>
      <c r="EZ156" s="150"/>
      <c r="FA156" s="150"/>
      <c r="FB156" s="150"/>
      <c r="FC156" s="150"/>
      <c r="FD156" s="150"/>
      <c r="FE156" s="150"/>
      <c r="FF156" s="150"/>
      <c r="FG156" s="150"/>
      <c r="FH156" s="150"/>
      <c r="FI156" s="150"/>
      <c r="FJ156" s="150"/>
      <c r="FK156" s="150"/>
      <c r="FL156" s="150"/>
      <c r="FM156" s="150"/>
      <c r="FN156" s="150"/>
      <c r="FO156" s="150"/>
      <c r="FP156" s="150"/>
      <c r="FQ156" s="150"/>
      <c r="FR156" s="150"/>
      <c r="FS156" s="150"/>
      <c r="FT156" s="150"/>
      <c r="FU156" s="150"/>
      <c r="FV156" s="150"/>
      <c r="FW156" s="150"/>
      <c r="FX156" s="150"/>
      <c r="FY156" s="150"/>
      <c r="FZ156" s="150"/>
      <c r="GA156" s="150"/>
      <c r="GB156" s="150"/>
      <c r="GC156" s="150"/>
      <c r="GD156" s="150"/>
      <c r="GE156" s="150"/>
      <c r="GF156" s="150"/>
      <c r="GG156" s="150"/>
      <c r="GH156" s="150"/>
      <c r="GI156" s="150"/>
      <c r="GJ156" s="150"/>
      <c r="GK156" s="150"/>
      <c r="GL156" s="150"/>
      <c r="GM156" s="150"/>
      <c r="GN156" s="150"/>
      <c r="GO156" s="150"/>
      <c r="GP156" s="150"/>
      <c r="GQ156" s="150"/>
      <c r="GR156" s="150"/>
      <c r="GS156" s="150"/>
      <c r="GT156" s="150"/>
      <c r="GU156" s="150"/>
      <c r="GV156" s="150"/>
      <c r="GW156" s="150"/>
      <c r="GX156" s="150"/>
      <c r="GY156" s="150"/>
      <c r="GZ156" s="150"/>
      <c r="HA156" s="150"/>
      <c r="HB156" s="150"/>
      <c r="HC156" s="150"/>
      <c r="HD156" s="150"/>
      <c r="HE156" s="150"/>
      <c r="HF156" s="150"/>
      <c r="HG156" s="150"/>
      <c r="HH156" s="150"/>
      <c r="HI156" s="150"/>
      <c r="HJ156" s="150"/>
      <c r="HK156" s="150"/>
      <c r="HL156" s="150"/>
      <c r="HM156" s="150"/>
      <c r="HN156" s="150"/>
      <c r="HO156" s="150"/>
      <c r="HP156" s="150"/>
      <c r="HQ156" s="150"/>
      <c r="HR156" s="150"/>
      <c r="HS156" s="150"/>
      <c r="HT156" s="150"/>
      <c r="HU156" s="150"/>
      <c r="HV156" s="150"/>
      <c r="HW156" s="150"/>
      <c r="HX156" s="150"/>
      <c r="HY156" s="150"/>
      <c r="HZ156" s="150"/>
      <c r="IA156" s="150"/>
      <c r="IB156" s="150"/>
      <c r="IC156" s="150"/>
      <c r="ID156" s="150"/>
      <c r="IE156" s="150"/>
      <c r="IF156" s="150"/>
      <c r="IG156" s="150"/>
      <c r="IH156" s="150"/>
      <c r="II156" s="150"/>
      <c r="IJ156" s="150"/>
      <c r="IK156" s="150"/>
      <c r="IL156" s="150"/>
      <c r="IM156" s="150"/>
      <c r="IN156" s="150"/>
      <c r="IO156" s="150"/>
      <c r="IP156" s="150"/>
      <c r="IQ156" s="150"/>
      <c r="IR156" s="150"/>
      <c r="IS156" s="150"/>
      <c r="IT156" s="150"/>
      <c r="IU156" s="150"/>
      <c r="IV156" s="150"/>
    </row>
    <row r="157" spans="1:256" s="170" customFormat="1">
      <c r="A157" s="143"/>
      <c r="B157" s="168"/>
      <c r="C157" s="149"/>
      <c r="D157" s="158"/>
      <c r="E157" s="158"/>
      <c r="F157" s="158"/>
      <c r="G157" s="30"/>
      <c r="H157" s="25"/>
      <c r="I157" s="25"/>
      <c r="J157" s="149"/>
      <c r="K157" s="149"/>
      <c r="L157" s="149"/>
      <c r="M157" s="149"/>
      <c r="N157" s="149"/>
      <c r="O157" s="149"/>
      <c r="P157" s="149"/>
      <c r="Q157" s="149"/>
      <c r="R157" s="149"/>
      <c r="S157" s="149"/>
      <c r="T157" s="149"/>
      <c r="U157" s="149"/>
      <c r="V157" s="149"/>
      <c r="W157" s="149"/>
      <c r="X157" s="149"/>
      <c r="Y157" s="149"/>
      <c r="Z157" s="149"/>
      <c r="AA157" s="149"/>
      <c r="AB157" s="149"/>
      <c r="AC157" s="149"/>
      <c r="AD157" s="149"/>
      <c r="AE157" s="149"/>
      <c r="AF157" s="149"/>
      <c r="AG157" s="149"/>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c r="BC157" s="149"/>
      <c r="BD157" s="149"/>
      <c r="BE157" s="149"/>
      <c r="BF157" s="149"/>
      <c r="BG157" s="149"/>
      <c r="BH157" s="149"/>
      <c r="BI157" s="149"/>
      <c r="BJ157" s="149"/>
      <c r="BK157" s="149"/>
      <c r="BL157" s="149"/>
      <c r="BM157" s="149"/>
      <c r="BN157" s="149"/>
      <c r="BO157" s="149"/>
      <c r="BP157" s="149"/>
      <c r="BQ157" s="149"/>
      <c r="BR157" s="149"/>
      <c r="BS157" s="149"/>
      <c r="BT157" s="149"/>
      <c r="BU157" s="149"/>
      <c r="BV157" s="149"/>
      <c r="BW157" s="149"/>
      <c r="BX157" s="149"/>
      <c r="BY157" s="149"/>
      <c r="BZ157" s="149"/>
      <c r="CA157" s="149"/>
      <c r="CB157" s="149"/>
      <c r="CC157" s="149"/>
      <c r="CD157" s="149"/>
      <c r="CE157" s="149"/>
      <c r="CF157" s="149"/>
      <c r="CG157" s="149"/>
      <c r="CH157" s="149"/>
      <c r="CI157" s="149"/>
      <c r="CJ157" s="149"/>
      <c r="CK157" s="149"/>
      <c r="CL157" s="149"/>
      <c r="CM157" s="149"/>
      <c r="CN157" s="149"/>
      <c r="CO157" s="149"/>
      <c r="CP157" s="149"/>
      <c r="CQ157" s="149"/>
      <c r="CR157" s="149"/>
      <c r="CS157" s="149"/>
      <c r="CT157" s="149"/>
      <c r="CU157" s="149"/>
      <c r="CV157" s="149"/>
      <c r="CW157" s="149"/>
      <c r="CX157" s="149"/>
      <c r="CY157" s="149"/>
      <c r="CZ157" s="149"/>
      <c r="DA157" s="149"/>
      <c r="DB157" s="149"/>
      <c r="DC157" s="149"/>
      <c r="DD157" s="149"/>
      <c r="DE157" s="149"/>
      <c r="DF157" s="149"/>
      <c r="DG157" s="150"/>
      <c r="DH157" s="150"/>
      <c r="DI157" s="150"/>
      <c r="DJ157" s="150"/>
      <c r="DK157" s="150"/>
      <c r="DL157" s="150"/>
      <c r="DM157" s="150"/>
      <c r="DN157" s="150"/>
      <c r="DO157" s="150"/>
      <c r="DP157" s="150"/>
      <c r="DQ157" s="150"/>
      <c r="DR157" s="150"/>
      <c r="DS157" s="150"/>
      <c r="DT157" s="150"/>
      <c r="DU157" s="150"/>
      <c r="DV157" s="150"/>
      <c r="DW157" s="150"/>
      <c r="DX157" s="150"/>
      <c r="DY157" s="150"/>
      <c r="DZ157" s="150"/>
      <c r="EA157" s="150"/>
      <c r="EB157" s="150"/>
      <c r="EC157" s="150"/>
      <c r="ED157" s="150"/>
      <c r="EE157" s="150"/>
      <c r="EF157" s="150"/>
      <c r="EG157" s="150"/>
      <c r="EH157" s="150"/>
      <c r="EI157" s="150"/>
      <c r="EJ157" s="150"/>
      <c r="EK157" s="150"/>
      <c r="EL157" s="150"/>
      <c r="EM157" s="150"/>
      <c r="EN157" s="150"/>
      <c r="EO157" s="150"/>
      <c r="EP157" s="150"/>
      <c r="EQ157" s="150"/>
      <c r="ER157" s="150"/>
      <c r="ES157" s="150"/>
      <c r="ET157" s="150"/>
      <c r="EU157" s="150"/>
      <c r="EV157" s="150"/>
      <c r="EW157" s="150"/>
      <c r="EX157" s="150"/>
      <c r="EY157" s="150"/>
      <c r="EZ157" s="150"/>
      <c r="FA157" s="150"/>
      <c r="FB157" s="150"/>
      <c r="FC157" s="150"/>
      <c r="FD157" s="150"/>
      <c r="FE157" s="150"/>
      <c r="FF157" s="150"/>
      <c r="FG157" s="150"/>
      <c r="FH157" s="150"/>
      <c r="FI157" s="150"/>
      <c r="FJ157" s="150"/>
      <c r="FK157" s="150"/>
      <c r="FL157" s="150"/>
      <c r="FM157" s="150"/>
      <c r="FN157" s="150"/>
      <c r="FO157" s="150"/>
      <c r="FP157" s="150"/>
      <c r="FQ157" s="150"/>
      <c r="FR157" s="150"/>
      <c r="FS157" s="150"/>
      <c r="FT157" s="150"/>
      <c r="FU157" s="150"/>
      <c r="FV157" s="150"/>
      <c r="FW157" s="150"/>
      <c r="FX157" s="150"/>
      <c r="FY157" s="150"/>
      <c r="FZ157" s="150"/>
      <c r="GA157" s="150"/>
      <c r="GB157" s="150"/>
      <c r="GC157" s="150"/>
      <c r="GD157" s="150"/>
      <c r="GE157" s="150"/>
      <c r="GF157" s="150"/>
      <c r="GG157" s="150"/>
      <c r="GH157" s="150"/>
      <c r="GI157" s="150"/>
      <c r="GJ157" s="150"/>
      <c r="GK157" s="150"/>
      <c r="GL157" s="150"/>
      <c r="GM157" s="150"/>
      <c r="GN157" s="150"/>
      <c r="GO157" s="150"/>
      <c r="GP157" s="150"/>
      <c r="GQ157" s="150"/>
      <c r="GR157" s="150"/>
      <c r="GS157" s="150"/>
      <c r="GT157" s="150"/>
      <c r="GU157" s="150"/>
      <c r="GV157" s="150"/>
      <c r="GW157" s="150"/>
      <c r="GX157" s="150"/>
      <c r="GY157" s="150"/>
      <c r="GZ157" s="150"/>
      <c r="HA157" s="150"/>
      <c r="HB157" s="150"/>
      <c r="HC157" s="150"/>
      <c r="HD157" s="150"/>
      <c r="HE157" s="150"/>
      <c r="HF157" s="150"/>
      <c r="HG157" s="150"/>
      <c r="HH157" s="150"/>
      <c r="HI157" s="150"/>
      <c r="HJ157" s="150"/>
      <c r="HK157" s="150"/>
      <c r="HL157" s="150"/>
      <c r="HM157" s="150"/>
      <c r="HN157" s="150"/>
      <c r="HO157" s="150"/>
      <c r="HP157" s="150"/>
      <c r="HQ157" s="150"/>
      <c r="HR157" s="150"/>
      <c r="HS157" s="150"/>
      <c r="HT157" s="150"/>
      <c r="HU157" s="150"/>
      <c r="HV157" s="150"/>
      <c r="HW157" s="150"/>
      <c r="HX157" s="150"/>
      <c r="HY157" s="150"/>
      <c r="HZ157" s="150"/>
      <c r="IA157" s="150"/>
      <c r="IB157" s="150"/>
      <c r="IC157" s="150"/>
      <c r="ID157" s="150"/>
      <c r="IE157" s="150"/>
      <c r="IF157" s="150"/>
      <c r="IG157" s="150"/>
      <c r="IH157" s="150"/>
      <c r="II157" s="150"/>
      <c r="IJ157" s="150"/>
      <c r="IK157" s="150"/>
      <c r="IL157" s="150"/>
      <c r="IM157" s="150"/>
      <c r="IN157" s="150"/>
      <c r="IO157" s="150"/>
      <c r="IP157" s="150"/>
      <c r="IQ157" s="150"/>
      <c r="IR157" s="150"/>
      <c r="IS157" s="150"/>
      <c r="IT157" s="150"/>
      <c r="IU157" s="150"/>
      <c r="IV157" s="150"/>
    </row>
    <row r="158" spans="1:256" s="170" customFormat="1" ht="63.75">
      <c r="A158" s="152" t="s">
        <v>140</v>
      </c>
      <c r="B158" s="110" t="s">
        <v>128</v>
      </c>
      <c r="C158" s="79" t="s">
        <v>15</v>
      </c>
      <c r="D158" s="145">
        <f>144.5+204*0.15+264.4</f>
        <v>439.5</v>
      </c>
      <c r="E158" s="313"/>
      <c r="F158" s="77">
        <f>+D158*E158</f>
        <v>0</v>
      </c>
    </row>
    <row r="159" spans="1:256" s="170" customFormat="1">
      <c r="A159" s="143"/>
      <c r="B159" s="168"/>
      <c r="C159" s="149"/>
      <c r="D159" s="158"/>
      <c r="E159" s="158"/>
      <c r="F159" s="158"/>
      <c r="G159" s="30"/>
      <c r="H159" s="25"/>
      <c r="I159" s="25"/>
      <c r="J159" s="149"/>
      <c r="K159" s="149"/>
      <c r="L159" s="149"/>
      <c r="M159" s="149"/>
      <c r="N159" s="149"/>
      <c r="O159" s="149"/>
      <c r="P159" s="149"/>
      <c r="Q159" s="149"/>
      <c r="R159" s="149"/>
      <c r="S159" s="149"/>
      <c r="T159" s="149"/>
      <c r="U159" s="149"/>
      <c r="V159" s="149"/>
      <c r="W159" s="149"/>
      <c r="X159" s="149"/>
      <c r="Y159" s="149"/>
      <c r="Z159" s="149"/>
      <c r="AA159" s="149"/>
      <c r="AB159" s="149"/>
      <c r="AC159" s="149"/>
      <c r="AD159" s="149"/>
      <c r="AE159" s="149"/>
      <c r="AF159" s="149"/>
      <c r="AG159" s="149"/>
      <c r="AH159" s="149"/>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c r="BC159" s="149"/>
      <c r="BD159" s="149"/>
      <c r="BE159" s="149"/>
      <c r="BF159" s="149"/>
      <c r="BG159" s="149"/>
      <c r="BH159" s="149"/>
      <c r="BI159" s="149"/>
      <c r="BJ159" s="149"/>
      <c r="BK159" s="149"/>
      <c r="BL159" s="149"/>
      <c r="BM159" s="149"/>
      <c r="BN159" s="149"/>
      <c r="BO159" s="149"/>
      <c r="BP159" s="149"/>
      <c r="BQ159" s="149"/>
      <c r="BR159" s="149"/>
      <c r="BS159" s="149"/>
      <c r="BT159" s="149"/>
      <c r="BU159" s="149"/>
      <c r="BV159" s="149"/>
      <c r="BW159" s="149"/>
      <c r="BX159" s="149"/>
      <c r="BY159" s="149"/>
      <c r="BZ159" s="149"/>
      <c r="CA159" s="149"/>
      <c r="CB159" s="149"/>
      <c r="CC159" s="149"/>
      <c r="CD159" s="149"/>
      <c r="CE159" s="149"/>
      <c r="CF159" s="149"/>
      <c r="CG159" s="149"/>
      <c r="CH159" s="149"/>
      <c r="CI159" s="149"/>
      <c r="CJ159" s="149"/>
      <c r="CK159" s="149"/>
      <c r="CL159" s="149"/>
      <c r="CM159" s="149"/>
      <c r="CN159" s="149"/>
      <c r="CO159" s="149"/>
      <c r="CP159" s="149"/>
      <c r="CQ159" s="149"/>
      <c r="CR159" s="149"/>
      <c r="CS159" s="149"/>
      <c r="CT159" s="149"/>
      <c r="CU159" s="149"/>
      <c r="CV159" s="149"/>
      <c r="CW159" s="149"/>
      <c r="CX159" s="149"/>
      <c r="CY159" s="149"/>
      <c r="CZ159" s="149"/>
      <c r="DA159" s="149"/>
      <c r="DB159" s="149"/>
      <c r="DC159" s="149"/>
      <c r="DD159" s="149"/>
      <c r="DE159" s="149"/>
      <c r="DF159" s="149"/>
      <c r="DG159" s="150"/>
      <c r="DH159" s="150"/>
      <c r="DI159" s="150"/>
      <c r="DJ159" s="150"/>
      <c r="DK159" s="150"/>
      <c r="DL159" s="150"/>
      <c r="DM159" s="150"/>
      <c r="DN159" s="150"/>
      <c r="DO159" s="150"/>
      <c r="DP159" s="150"/>
      <c r="DQ159" s="150"/>
      <c r="DR159" s="150"/>
      <c r="DS159" s="150"/>
      <c r="DT159" s="150"/>
      <c r="DU159" s="150"/>
      <c r="DV159" s="150"/>
      <c r="DW159" s="150"/>
      <c r="DX159" s="150"/>
      <c r="DY159" s="150"/>
      <c r="DZ159" s="150"/>
      <c r="EA159" s="150"/>
      <c r="EB159" s="150"/>
      <c r="EC159" s="150"/>
      <c r="ED159" s="150"/>
      <c r="EE159" s="150"/>
      <c r="EF159" s="150"/>
      <c r="EG159" s="150"/>
      <c r="EH159" s="150"/>
      <c r="EI159" s="150"/>
      <c r="EJ159" s="150"/>
      <c r="EK159" s="150"/>
      <c r="EL159" s="150"/>
      <c r="EM159" s="150"/>
      <c r="EN159" s="150"/>
      <c r="EO159" s="150"/>
      <c r="EP159" s="150"/>
      <c r="EQ159" s="150"/>
      <c r="ER159" s="150"/>
      <c r="ES159" s="150"/>
      <c r="ET159" s="150"/>
      <c r="EU159" s="150"/>
      <c r="EV159" s="150"/>
      <c r="EW159" s="150"/>
      <c r="EX159" s="150"/>
      <c r="EY159" s="150"/>
      <c r="EZ159" s="150"/>
      <c r="FA159" s="150"/>
      <c r="FB159" s="150"/>
      <c r="FC159" s="150"/>
      <c r="FD159" s="150"/>
      <c r="FE159" s="150"/>
      <c r="FF159" s="150"/>
      <c r="FG159" s="150"/>
      <c r="FH159" s="150"/>
      <c r="FI159" s="150"/>
      <c r="FJ159" s="150"/>
      <c r="FK159" s="150"/>
      <c r="FL159" s="150"/>
      <c r="FM159" s="150"/>
      <c r="FN159" s="150"/>
      <c r="FO159" s="150"/>
      <c r="FP159" s="150"/>
      <c r="FQ159" s="150"/>
      <c r="FR159" s="150"/>
      <c r="FS159" s="150"/>
      <c r="FT159" s="150"/>
      <c r="FU159" s="150"/>
      <c r="FV159" s="150"/>
      <c r="FW159" s="150"/>
      <c r="FX159" s="150"/>
      <c r="FY159" s="150"/>
      <c r="FZ159" s="150"/>
      <c r="GA159" s="150"/>
      <c r="GB159" s="150"/>
      <c r="GC159" s="150"/>
      <c r="GD159" s="150"/>
      <c r="GE159" s="150"/>
      <c r="GF159" s="150"/>
      <c r="GG159" s="150"/>
      <c r="GH159" s="150"/>
      <c r="GI159" s="150"/>
      <c r="GJ159" s="150"/>
      <c r="GK159" s="150"/>
      <c r="GL159" s="150"/>
      <c r="GM159" s="150"/>
      <c r="GN159" s="150"/>
      <c r="GO159" s="150"/>
      <c r="GP159" s="150"/>
      <c r="GQ159" s="150"/>
      <c r="GR159" s="150"/>
      <c r="GS159" s="150"/>
      <c r="GT159" s="150"/>
      <c r="GU159" s="150"/>
      <c r="GV159" s="150"/>
      <c r="GW159" s="150"/>
      <c r="GX159" s="150"/>
      <c r="GY159" s="150"/>
      <c r="GZ159" s="150"/>
      <c r="HA159" s="150"/>
      <c r="HB159" s="150"/>
      <c r="HC159" s="150"/>
      <c r="HD159" s="150"/>
      <c r="HE159" s="150"/>
      <c r="HF159" s="150"/>
      <c r="HG159" s="150"/>
      <c r="HH159" s="150"/>
      <c r="HI159" s="150"/>
      <c r="HJ159" s="150"/>
      <c r="HK159" s="150"/>
      <c r="HL159" s="150"/>
      <c r="HM159" s="150"/>
      <c r="HN159" s="150"/>
      <c r="HO159" s="150"/>
      <c r="HP159" s="150"/>
      <c r="HQ159" s="150"/>
      <c r="HR159" s="150"/>
      <c r="HS159" s="150"/>
      <c r="HT159" s="150"/>
      <c r="HU159" s="150"/>
      <c r="HV159" s="150"/>
      <c r="HW159" s="150"/>
      <c r="HX159" s="150"/>
      <c r="HY159" s="150"/>
      <c r="HZ159" s="150"/>
      <c r="IA159" s="150"/>
      <c r="IB159" s="150"/>
      <c r="IC159" s="150"/>
      <c r="ID159" s="150"/>
      <c r="IE159" s="150"/>
      <c r="IF159" s="150"/>
      <c r="IG159" s="150"/>
      <c r="IH159" s="150"/>
      <c r="II159" s="150"/>
      <c r="IJ159" s="150"/>
      <c r="IK159" s="150"/>
      <c r="IL159" s="150"/>
      <c r="IM159" s="150"/>
      <c r="IN159" s="150"/>
      <c r="IO159" s="150"/>
      <c r="IP159" s="150"/>
      <c r="IQ159" s="150"/>
      <c r="IR159" s="150"/>
      <c r="IS159" s="150"/>
      <c r="IT159" s="150"/>
      <c r="IU159" s="150"/>
      <c r="IV159" s="150"/>
    </row>
    <row r="160" spans="1:256" s="149" customFormat="1">
      <c r="A160" s="143"/>
      <c r="B160" s="168"/>
      <c r="D160" s="158"/>
      <c r="E160" s="158"/>
      <c r="F160" s="158"/>
      <c r="G160" s="30"/>
      <c r="H160" s="25"/>
      <c r="I160" s="25"/>
      <c r="DG160" s="150"/>
      <c r="DH160" s="150"/>
      <c r="DI160" s="150"/>
      <c r="DJ160" s="150"/>
      <c r="DK160" s="150"/>
      <c r="DL160" s="150"/>
      <c r="DM160" s="150"/>
      <c r="DN160" s="150"/>
      <c r="DO160" s="150"/>
      <c r="DP160" s="150"/>
      <c r="DQ160" s="150"/>
      <c r="DR160" s="150"/>
      <c r="DS160" s="150"/>
      <c r="DT160" s="150"/>
      <c r="DU160" s="150"/>
      <c r="DV160" s="150"/>
      <c r="DW160" s="150"/>
      <c r="DX160" s="150"/>
      <c r="DY160" s="150"/>
      <c r="DZ160" s="150"/>
      <c r="EA160" s="150"/>
      <c r="EB160" s="150"/>
      <c r="EC160" s="150"/>
      <c r="ED160" s="150"/>
      <c r="EE160" s="150"/>
      <c r="EF160" s="150"/>
      <c r="EG160" s="150"/>
      <c r="EH160" s="150"/>
      <c r="EI160" s="150"/>
      <c r="EJ160" s="150"/>
      <c r="EK160" s="150"/>
      <c r="EL160" s="150"/>
      <c r="EM160" s="150"/>
      <c r="EN160" s="150"/>
      <c r="EO160" s="150"/>
      <c r="EP160" s="150"/>
      <c r="EQ160" s="150"/>
      <c r="ER160" s="150"/>
      <c r="ES160" s="150"/>
      <c r="ET160" s="150"/>
      <c r="EU160" s="150"/>
      <c r="EV160" s="150"/>
      <c r="EW160" s="150"/>
      <c r="EX160" s="150"/>
      <c r="EY160" s="150"/>
      <c r="EZ160" s="150"/>
      <c r="FA160" s="150"/>
      <c r="FB160" s="150"/>
      <c r="FC160" s="150"/>
      <c r="FD160" s="150"/>
      <c r="FE160" s="150"/>
      <c r="FF160" s="150"/>
      <c r="FG160" s="150"/>
      <c r="FH160" s="150"/>
      <c r="FI160" s="150"/>
      <c r="FJ160" s="150"/>
      <c r="FK160" s="150"/>
      <c r="FL160" s="150"/>
      <c r="FM160" s="150"/>
      <c r="FN160" s="150"/>
      <c r="FO160" s="150"/>
      <c r="FP160" s="150"/>
      <c r="FQ160" s="150"/>
      <c r="FR160" s="150"/>
      <c r="FS160" s="150"/>
      <c r="FT160" s="150"/>
      <c r="FU160" s="150"/>
      <c r="FV160" s="150"/>
      <c r="FW160" s="150"/>
      <c r="FX160" s="150"/>
      <c r="FY160" s="150"/>
      <c r="FZ160" s="150"/>
      <c r="GA160" s="150"/>
      <c r="GB160" s="150"/>
      <c r="GC160" s="150"/>
      <c r="GD160" s="150"/>
      <c r="GE160" s="150"/>
      <c r="GF160" s="150"/>
      <c r="GG160" s="150"/>
      <c r="GH160" s="150"/>
      <c r="GI160" s="150"/>
      <c r="GJ160" s="150"/>
      <c r="GK160" s="150"/>
      <c r="GL160" s="150"/>
      <c r="GM160" s="150"/>
      <c r="GN160" s="150"/>
      <c r="GO160" s="150"/>
      <c r="GP160" s="150"/>
      <c r="GQ160" s="150"/>
      <c r="GR160" s="150"/>
      <c r="GS160" s="150"/>
      <c r="GT160" s="150"/>
      <c r="GU160" s="150"/>
      <c r="GV160" s="150"/>
      <c r="GW160" s="150"/>
      <c r="GX160" s="150"/>
      <c r="GY160" s="150"/>
      <c r="GZ160" s="150"/>
      <c r="HA160" s="150"/>
      <c r="HB160" s="150"/>
      <c r="HC160" s="150"/>
      <c r="HD160" s="150"/>
      <c r="HE160" s="150"/>
      <c r="HF160" s="150"/>
      <c r="HG160" s="150"/>
      <c r="HH160" s="150"/>
      <c r="HI160" s="150"/>
      <c r="HJ160" s="150"/>
      <c r="HK160" s="150"/>
      <c r="HL160" s="150"/>
      <c r="HM160" s="150"/>
      <c r="HN160" s="150"/>
      <c r="HO160" s="150"/>
      <c r="HP160" s="150"/>
      <c r="HQ160" s="150"/>
      <c r="HR160" s="150"/>
      <c r="HS160" s="150"/>
      <c r="HT160" s="150"/>
      <c r="HU160" s="150"/>
      <c r="HV160" s="150"/>
      <c r="HW160" s="150"/>
      <c r="HX160" s="150"/>
      <c r="HY160" s="150"/>
      <c r="HZ160" s="150"/>
      <c r="IA160" s="150"/>
      <c r="IB160" s="150"/>
      <c r="IC160" s="150"/>
      <c r="ID160" s="150"/>
      <c r="IE160" s="150"/>
      <c r="IF160" s="150"/>
      <c r="IG160" s="150"/>
      <c r="IH160" s="150"/>
      <c r="II160" s="150"/>
      <c r="IJ160" s="150"/>
      <c r="IK160" s="150"/>
      <c r="IL160" s="150"/>
      <c r="IM160" s="150"/>
      <c r="IN160" s="150"/>
      <c r="IO160" s="150"/>
      <c r="IP160" s="150"/>
      <c r="IQ160" s="150"/>
      <c r="IR160" s="150"/>
      <c r="IS160" s="150"/>
      <c r="IT160" s="150"/>
      <c r="IU160" s="150"/>
      <c r="IV160" s="150"/>
    </row>
    <row r="161" spans="1:6" s="24" customFormat="1" ht="51">
      <c r="A161" s="36" t="s">
        <v>141</v>
      </c>
      <c r="B161" s="110" t="s">
        <v>159</v>
      </c>
      <c r="C161" s="33"/>
      <c r="D161" s="23"/>
      <c r="E161" s="23"/>
      <c r="F161" s="23"/>
    </row>
    <row r="162" spans="1:6" s="24" customFormat="1" ht="280.5">
      <c r="A162" s="36"/>
      <c r="B162" s="110" t="s">
        <v>153</v>
      </c>
      <c r="C162" s="33"/>
      <c r="D162" s="23"/>
      <c r="E162" s="23"/>
      <c r="F162" s="23"/>
    </row>
    <row r="163" spans="1:6" s="20" customFormat="1" ht="312" customHeight="1">
      <c r="A163" s="179"/>
      <c r="B163" s="110" t="s">
        <v>152</v>
      </c>
      <c r="C163" s="21"/>
      <c r="D163" s="19"/>
      <c r="E163" s="19"/>
      <c r="F163" s="19"/>
    </row>
    <row r="164" spans="1:6" s="20" customFormat="1" ht="107.25" customHeight="1">
      <c r="A164" s="179"/>
      <c r="B164" s="110" t="s">
        <v>146</v>
      </c>
      <c r="C164" s="21"/>
      <c r="D164" s="19"/>
      <c r="E164" s="19"/>
      <c r="F164" s="19"/>
    </row>
    <row r="165" spans="1:6" s="20" customFormat="1" ht="191.25" customHeight="1">
      <c r="A165" s="179"/>
      <c r="B165" s="110" t="s">
        <v>154</v>
      </c>
      <c r="C165" s="21"/>
      <c r="D165" s="19"/>
      <c r="E165" s="19"/>
      <c r="F165" s="19"/>
    </row>
    <row r="166" spans="1:6" s="24" customFormat="1">
      <c r="A166" s="36"/>
      <c r="B166" s="110" t="s">
        <v>158</v>
      </c>
      <c r="C166" s="33" t="s">
        <v>19</v>
      </c>
      <c r="D166" s="23">
        <v>25</v>
      </c>
      <c r="E166" s="311"/>
      <c r="F166" s="23">
        <f>+D166*E166</f>
        <v>0</v>
      </c>
    </row>
    <row r="167" spans="1:6" s="24" customFormat="1">
      <c r="A167" s="36"/>
      <c r="B167" s="110"/>
      <c r="C167" s="33"/>
      <c r="D167" s="23"/>
      <c r="E167" s="23"/>
      <c r="F167" s="23"/>
    </row>
    <row r="168" spans="1:6" s="24" customFormat="1">
      <c r="A168" s="36"/>
      <c r="B168" s="110"/>
      <c r="C168" s="33"/>
      <c r="D168" s="23"/>
      <c r="E168" s="23"/>
      <c r="F168" s="23"/>
    </row>
    <row r="169" spans="1:6" s="24" customFormat="1" ht="127.5">
      <c r="A169" s="36" t="s">
        <v>142</v>
      </c>
      <c r="B169" s="110" t="s">
        <v>256</v>
      </c>
      <c r="C169" s="33"/>
      <c r="D169" s="23"/>
      <c r="E169" s="23"/>
      <c r="F169" s="23"/>
    </row>
    <row r="170" spans="1:6" s="24" customFormat="1" ht="38.25">
      <c r="A170" s="36"/>
      <c r="B170" s="110" t="s">
        <v>155</v>
      </c>
      <c r="C170" s="33"/>
      <c r="D170" s="23"/>
      <c r="E170" s="23"/>
      <c r="F170" s="23"/>
    </row>
    <row r="171" spans="1:6" s="24" customFormat="1" ht="63.75">
      <c r="A171" s="36"/>
      <c r="B171" s="110" t="s">
        <v>156</v>
      </c>
      <c r="C171" s="33"/>
      <c r="D171" s="23"/>
      <c r="E171" s="23"/>
      <c r="F171" s="23"/>
    </row>
    <row r="172" spans="1:6" s="24" customFormat="1" ht="51">
      <c r="A172" s="36"/>
      <c r="B172" s="110" t="s">
        <v>157</v>
      </c>
      <c r="C172" s="33"/>
      <c r="D172" s="23"/>
      <c r="E172" s="23"/>
      <c r="F172" s="23"/>
    </row>
    <row r="173" spans="1:6" s="20" customFormat="1" ht="25.5">
      <c r="A173" s="179"/>
      <c r="B173" s="110" t="s">
        <v>150</v>
      </c>
      <c r="C173" s="21"/>
      <c r="D173" s="19"/>
      <c r="E173" s="19"/>
      <c r="F173" s="19"/>
    </row>
    <row r="174" spans="1:6" s="20" customFormat="1" ht="25.5">
      <c r="A174" s="179"/>
      <c r="B174" s="110" t="s">
        <v>151</v>
      </c>
      <c r="C174" s="33" t="s">
        <v>15</v>
      </c>
      <c r="D174" s="23">
        <v>15</v>
      </c>
      <c r="E174" s="311"/>
      <c r="F174" s="23">
        <f>+D174*E174</f>
        <v>0</v>
      </c>
    </row>
    <row r="175" spans="1:6" s="24" customFormat="1">
      <c r="A175" s="36"/>
      <c r="B175" s="110"/>
      <c r="C175" s="33"/>
      <c r="D175" s="23"/>
      <c r="E175" s="23"/>
      <c r="F175" s="23"/>
    </row>
    <row r="176" spans="1:6" s="20" customFormat="1">
      <c r="A176" s="179"/>
      <c r="B176" s="22"/>
      <c r="C176" s="21"/>
      <c r="D176" s="19"/>
      <c r="E176" s="19"/>
      <c r="F176" s="19"/>
    </row>
    <row r="177" spans="1:256" ht="51">
      <c r="A177" s="152" t="s">
        <v>143</v>
      </c>
      <c r="B177" s="97" t="s">
        <v>35</v>
      </c>
      <c r="C177" s="76"/>
      <c r="D177" s="77"/>
      <c r="E177" s="77"/>
      <c r="F177" s="77"/>
      <c r="G177" s="76"/>
      <c r="H177" s="76"/>
      <c r="I177" s="76"/>
      <c r="J177" s="76"/>
      <c r="K177" s="76"/>
      <c r="L177" s="76"/>
      <c r="M177" s="76"/>
      <c r="N177" s="76"/>
      <c r="O177" s="76"/>
      <c r="P177" s="76"/>
      <c r="Q177" s="76"/>
      <c r="R177" s="76"/>
      <c r="S177" s="76"/>
      <c r="T177" s="76"/>
      <c r="U177" s="76"/>
      <c r="V177" s="76"/>
      <c r="W177" s="76"/>
      <c r="X177" s="76"/>
      <c r="Y177" s="76"/>
      <c r="Z177" s="76"/>
      <c r="AA177" s="76"/>
      <c r="AB177" s="76"/>
      <c r="AC177" s="76"/>
      <c r="AD177" s="76"/>
      <c r="AE177" s="76"/>
      <c r="AF177" s="76"/>
      <c r="AG177" s="76"/>
      <c r="AH177" s="76"/>
      <c r="AI177" s="76"/>
      <c r="AJ177" s="76"/>
      <c r="AK177" s="76"/>
      <c r="AL177" s="76"/>
      <c r="AM177" s="76"/>
      <c r="AN177" s="76"/>
      <c r="AO177" s="76"/>
      <c r="AP177" s="76"/>
      <c r="AQ177" s="76"/>
      <c r="AR177" s="76"/>
      <c r="AS177" s="76"/>
      <c r="AT177" s="76"/>
      <c r="AU177" s="76"/>
      <c r="AV177" s="76"/>
      <c r="AW177" s="76"/>
      <c r="AX177" s="76"/>
      <c r="AY177" s="76"/>
      <c r="AZ177" s="76"/>
      <c r="BA177" s="76"/>
      <c r="BB177" s="76"/>
      <c r="BC177" s="76"/>
      <c r="BD177" s="76"/>
      <c r="BE177" s="76"/>
      <c r="BF177" s="76"/>
      <c r="BG177" s="76"/>
      <c r="BH177" s="76"/>
      <c r="BI177" s="76"/>
      <c r="BJ177" s="76"/>
      <c r="BK177" s="76"/>
      <c r="BL177" s="76"/>
      <c r="BM177" s="76"/>
      <c r="BN177" s="76"/>
      <c r="BO177" s="76"/>
      <c r="BP177" s="76"/>
      <c r="BQ177" s="76"/>
      <c r="BR177" s="76"/>
      <c r="BS177" s="76"/>
      <c r="BT177" s="76"/>
      <c r="BU177" s="76"/>
      <c r="BV177" s="76"/>
      <c r="BW177" s="76"/>
      <c r="BX177" s="76"/>
      <c r="BY177" s="76"/>
      <c r="BZ177" s="76"/>
      <c r="CA177" s="76"/>
      <c r="CB177" s="76"/>
      <c r="CC177" s="76"/>
      <c r="CD177" s="76"/>
      <c r="CE177" s="76"/>
      <c r="CF177" s="76"/>
      <c r="CG177" s="76"/>
      <c r="CH177" s="76"/>
      <c r="CI177" s="76"/>
      <c r="CJ177" s="76"/>
      <c r="CK177" s="76"/>
      <c r="CL177" s="76"/>
      <c r="CM177" s="76"/>
      <c r="CN177" s="76"/>
      <c r="CO177" s="76"/>
      <c r="CP177" s="76"/>
      <c r="CQ177" s="76"/>
      <c r="CR177" s="76"/>
      <c r="CS177" s="76"/>
      <c r="CT177" s="76"/>
      <c r="CU177" s="76"/>
      <c r="CV177" s="76"/>
      <c r="CW177" s="76"/>
      <c r="CX177" s="76"/>
      <c r="CY177" s="76"/>
      <c r="CZ177" s="76"/>
      <c r="DA177" s="76"/>
      <c r="DB177" s="76"/>
      <c r="DC177" s="76"/>
      <c r="DD177" s="76"/>
      <c r="DE177" s="76"/>
      <c r="DF177" s="76"/>
      <c r="DG177" s="76"/>
      <c r="DH177" s="76"/>
      <c r="DI177" s="76"/>
      <c r="DJ177" s="76"/>
      <c r="DK177" s="76"/>
      <c r="DL177" s="76"/>
      <c r="DM177" s="76"/>
      <c r="DN177" s="76"/>
      <c r="DO177" s="76"/>
      <c r="DP177" s="76"/>
      <c r="DQ177" s="76"/>
      <c r="DR177" s="76"/>
      <c r="DS177" s="76"/>
      <c r="DT177" s="76"/>
      <c r="DU177" s="76"/>
      <c r="DV177" s="76"/>
      <c r="DW177" s="76"/>
      <c r="DX177" s="76"/>
      <c r="DY177" s="76"/>
      <c r="DZ177" s="76"/>
      <c r="EA177" s="76"/>
      <c r="EB177" s="76"/>
      <c r="EC177" s="76"/>
      <c r="ED177" s="76"/>
      <c r="EE177" s="76"/>
      <c r="EF177" s="76"/>
      <c r="EG177" s="76"/>
      <c r="EH177" s="76"/>
      <c r="EI177" s="76"/>
      <c r="EJ177" s="76"/>
      <c r="EK177" s="76"/>
      <c r="EL177" s="76"/>
      <c r="EM177" s="76"/>
      <c r="EN177" s="76"/>
      <c r="EO177" s="76"/>
      <c r="EP177" s="76"/>
      <c r="EQ177" s="76"/>
      <c r="ER177" s="76"/>
      <c r="ES177" s="76"/>
      <c r="ET177" s="76"/>
      <c r="EU177" s="76"/>
      <c r="EV177" s="76"/>
      <c r="EW177" s="76"/>
      <c r="EX177" s="76"/>
      <c r="EY177" s="76"/>
      <c r="EZ177" s="76"/>
      <c r="FA177" s="76"/>
      <c r="FB177" s="76"/>
      <c r="FC177" s="76"/>
      <c r="FD177" s="76"/>
      <c r="FE177" s="76"/>
      <c r="FF177" s="76"/>
      <c r="FG177" s="76"/>
      <c r="FH177" s="76"/>
      <c r="FI177" s="76"/>
      <c r="FJ177" s="76"/>
      <c r="FK177" s="76"/>
      <c r="FL177" s="76"/>
      <c r="FM177" s="76"/>
      <c r="FN177" s="76"/>
      <c r="FO177" s="76"/>
      <c r="FP177" s="76"/>
      <c r="FQ177" s="76"/>
      <c r="FR177" s="76"/>
      <c r="FS177" s="76"/>
      <c r="FT177" s="76"/>
      <c r="FU177" s="76"/>
      <c r="FV177" s="76"/>
      <c r="FW177" s="76"/>
      <c r="FX177" s="76"/>
      <c r="FY177" s="76"/>
      <c r="FZ177" s="76"/>
      <c r="GA177" s="76"/>
      <c r="GB177" s="76"/>
      <c r="GC177" s="76"/>
      <c r="GD177" s="76"/>
      <c r="GE177" s="76"/>
      <c r="GF177" s="76"/>
      <c r="GG177" s="76"/>
      <c r="GH177" s="76"/>
      <c r="GI177" s="76"/>
      <c r="GJ177" s="76"/>
      <c r="GK177" s="76"/>
      <c r="GL177" s="76"/>
      <c r="GM177" s="76"/>
      <c r="GN177" s="76"/>
      <c r="GO177" s="76"/>
      <c r="GP177" s="76"/>
      <c r="GQ177" s="76"/>
      <c r="GR177" s="76"/>
      <c r="GS177" s="76"/>
      <c r="GT177" s="76"/>
      <c r="GU177" s="76"/>
      <c r="GV177" s="76"/>
      <c r="GW177" s="76"/>
      <c r="GX177" s="76"/>
      <c r="GY177" s="76"/>
      <c r="GZ177" s="76"/>
      <c r="HA177" s="76"/>
      <c r="HB177" s="76"/>
      <c r="HC177" s="76"/>
      <c r="HD177" s="76"/>
      <c r="HE177" s="76"/>
      <c r="HF177" s="76"/>
      <c r="HG177" s="76"/>
      <c r="HH177" s="76"/>
      <c r="HI177" s="76"/>
      <c r="HJ177" s="76"/>
      <c r="HK177" s="76"/>
      <c r="HL177" s="76"/>
      <c r="HM177" s="76"/>
      <c r="HN177" s="76"/>
      <c r="HO177" s="76"/>
      <c r="HP177" s="76"/>
      <c r="HQ177" s="76"/>
      <c r="HR177" s="76"/>
      <c r="HS177" s="76"/>
      <c r="HT177" s="76"/>
      <c r="HU177" s="76"/>
      <c r="HV177" s="76"/>
      <c r="HW177" s="76"/>
      <c r="HX177" s="76"/>
      <c r="HY177" s="76"/>
      <c r="HZ177" s="76"/>
      <c r="IA177" s="76"/>
      <c r="IB177" s="76"/>
      <c r="IC177" s="76"/>
      <c r="ID177" s="76"/>
      <c r="IE177" s="76"/>
      <c r="IF177" s="76"/>
      <c r="IG177" s="76"/>
      <c r="IH177" s="76"/>
      <c r="II177" s="76"/>
      <c r="IJ177" s="76"/>
      <c r="IK177" s="76"/>
      <c r="IL177" s="76"/>
      <c r="IM177" s="76"/>
      <c r="IN177" s="76"/>
      <c r="IO177" s="76"/>
      <c r="IP177" s="76"/>
      <c r="IQ177" s="76"/>
      <c r="IR177" s="76"/>
      <c r="IS177" s="76"/>
      <c r="IT177" s="76"/>
      <c r="IU177" s="76"/>
      <c r="IV177" s="76"/>
    </row>
    <row r="178" spans="1:256">
      <c r="A178" s="152"/>
      <c r="B178" s="97" t="s">
        <v>36</v>
      </c>
      <c r="C178" s="79" t="s">
        <v>21</v>
      </c>
      <c r="D178" s="77">
        <v>70</v>
      </c>
      <c r="E178" s="309"/>
      <c r="F178" s="77">
        <f>+D178*E178</f>
        <v>0</v>
      </c>
      <c r="G178" s="76"/>
      <c r="H178" s="76"/>
      <c r="I178" s="76"/>
      <c r="J178" s="76"/>
      <c r="K178" s="76"/>
      <c r="L178" s="76"/>
      <c r="M178" s="76"/>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c r="AY178" s="76"/>
      <c r="AZ178" s="76"/>
      <c r="BA178" s="76"/>
      <c r="BB178" s="76"/>
      <c r="BC178" s="76"/>
      <c r="BD178" s="76"/>
      <c r="BE178" s="76"/>
      <c r="BF178" s="76"/>
      <c r="BG178" s="76"/>
      <c r="BH178" s="76"/>
      <c r="BI178" s="76"/>
      <c r="BJ178" s="76"/>
      <c r="BK178" s="76"/>
      <c r="BL178" s="76"/>
      <c r="BM178" s="76"/>
      <c r="BN178" s="76"/>
      <c r="BO178" s="76"/>
      <c r="BP178" s="76"/>
      <c r="BQ178" s="76"/>
      <c r="BR178" s="76"/>
      <c r="BS178" s="76"/>
      <c r="BT178" s="76"/>
      <c r="BU178" s="76"/>
      <c r="BV178" s="76"/>
      <c r="BW178" s="76"/>
      <c r="BX178" s="76"/>
      <c r="BY178" s="76"/>
      <c r="BZ178" s="76"/>
      <c r="CA178" s="76"/>
      <c r="CB178" s="76"/>
      <c r="CC178" s="76"/>
      <c r="CD178" s="76"/>
      <c r="CE178" s="76"/>
      <c r="CF178" s="76"/>
      <c r="CG178" s="76"/>
      <c r="CH178" s="76"/>
      <c r="CI178" s="76"/>
      <c r="CJ178" s="76"/>
      <c r="CK178" s="76"/>
      <c r="CL178" s="76"/>
      <c r="CM178" s="76"/>
      <c r="CN178" s="76"/>
      <c r="CO178" s="76"/>
      <c r="CP178" s="76"/>
      <c r="CQ178" s="76"/>
      <c r="CR178" s="76"/>
      <c r="CS178" s="76"/>
      <c r="CT178" s="76"/>
      <c r="CU178" s="76"/>
      <c r="CV178" s="76"/>
      <c r="CW178" s="76"/>
      <c r="CX178" s="76"/>
      <c r="CY178" s="76"/>
      <c r="CZ178" s="76"/>
      <c r="DA178" s="76"/>
      <c r="DB178" s="76"/>
      <c r="DC178" s="76"/>
      <c r="DD178" s="76"/>
      <c r="DE178" s="76"/>
      <c r="DF178" s="76"/>
      <c r="DG178" s="76"/>
      <c r="DH178" s="76"/>
      <c r="DI178" s="76"/>
      <c r="DJ178" s="76"/>
      <c r="DK178" s="76"/>
      <c r="DL178" s="76"/>
      <c r="DM178" s="76"/>
      <c r="DN178" s="76"/>
      <c r="DO178" s="76"/>
      <c r="DP178" s="76"/>
      <c r="DQ178" s="76"/>
      <c r="DR178" s="76"/>
      <c r="DS178" s="76"/>
      <c r="DT178" s="76"/>
      <c r="DU178" s="76"/>
      <c r="DV178" s="76"/>
      <c r="DW178" s="76"/>
      <c r="DX178" s="76"/>
      <c r="DY178" s="76"/>
      <c r="DZ178" s="76"/>
      <c r="EA178" s="76"/>
      <c r="EB178" s="76"/>
      <c r="EC178" s="76"/>
      <c r="ED178" s="76"/>
      <c r="EE178" s="76"/>
      <c r="EF178" s="76"/>
      <c r="EG178" s="76"/>
      <c r="EH178" s="76"/>
      <c r="EI178" s="76"/>
      <c r="EJ178" s="76"/>
      <c r="EK178" s="76"/>
      <c r="EL178" s="76"/>
      <c r="EM178" s="76"/>
      <c r="EN178" s="76"/>
      <c r="EO178" s="76"/>
      <c r="EP178" s="76"/>
      <c r="EQ178" s="76"/>
      <c r="ER178" s="76"/>
      <c r="ES178" s="76"/>
      <c r="ET178" s="76"/>
      <c r="EU178" s="76"/>
      <c r="EV178" s="76"/>
      <c r="EW178" s="76"/>
      <c r="EX178" s="76"/>
      <c r="EY178" s="76"/>
      <c r="EZ178" s="76"/>
      <c r="FA178" s="76"/>
      <c r="FB178" s="76"/>
      <c r="FC178" s="76"/>
      <c r="FD178" s="76"/>
      <c r="FE178" s="76"/>
      <c r="FF178" s="76"/>
      <c r="FG178" s="76"/>
      <c r="FH178" s="76"/>
      <c r="FI178" s="76"/>
      <c r="FJ178" s="76"/>
      <c r="FK178" s="76"/>
      <c r="FL178" s="76"/>
      <c r="FM178" s="76"/>
      <c r="FN178" s="76"/>
      <c r="FO178" s="76"/>
      <c r="FP178" s="76"/>
      <c r="FQ178" s="76"/>
      <c r="FR178" s="76"/>
      <c r="FS178" s="76"/>
      <c r="FT178" s="76"/>
      <c r="FU178" s="76"/>
      <c r="FV178" s="76"/>
      <c r="FW178" s="76"/>
      <c r="FX178" s="76"/>
      <c r="FY178" s="76"/>
      <c r="FZ178" s="76"/>
      <c r="GA178" s="76"/>
      <c r="GB178" s="76"/>
      <c r="GC178" s="76"/>
      <c r="GD178" s="76"/>
      <c r="GE178" s="76"/>
      <c r="GF178" s="76"/>
      <c r="GG178" s="76"/>
      <c r="GH178" s="76"/>
      <c r="GI178" s="76"/>
      <c r="GJ178" s="76"/>
      <c r="GK178" s="76"/>
      <c r="GL178" s="76"/>
      <c r="GM178" s="76"/>
      <c r="GN178" s="76"/>
      <c r="GO178" s="76"/>
      <c r="GP178" s="76"/>
      <c r="GQ178" s="76"/>
      <c r="GR178" s="76"/>
      <c r="GS178" s="76"/>
      <c r="GT178" s="76"/>
      <c r="GU178" s="76"/>
      <c r="GV178" s="76"/>
      <c r="GW178" s="76"/>
      <c r="GX178" s="76"/>
      <c r="GY178" s="76"/>
      <c r="GZ178" s="76"/>
      <c r="HA178" s="76"/>
      <c r="HB178" s="76"/>
      <c r="HC178" s="76"/>
      <c r="HD178" s="76"/>
      <c r="HE178" s="76"/>
      <c r="HF178" s="76"/>
      <c r="HG178" s="76"/>
      <c r="HH178" s="76"/>
      <c r="HI178" s="76"/>
      <c r="HJ178" s="76"/>
      <c r="HK178" s="76"/>
      <c r="HL178" s="76"/>
      <c r="HM178" s="76"/>
      <c r="HN178" s="76"/>
      <c r="HO178" s="76"/>
      <c r="HP178" s="76"/>
      <c r="HQ178" s="76"/>
      <c r="HR178" s="76"/>
      <c r="HS178" s="76"/>
      <c r="HT178" s="76"/>
      <c r="HU178" s="76"/>
      <c r="HV178" s="76"/>
      <c r="HW178" s="76"/>
      <c r="HX178" s="76"/>
      <c r="HY178" s="76"/>
      <c r="HZ178" s="76"/>
      <c r="IA178" s="76"/>
      <c r="IB178" s="76"/>
      <c r="IC178" s="76"/>
      <c r="ID178" s="76"/>
      <c r="IE178" s="76"/>
      <c r="IF178" s="76"/>
      <c r="IG178" s="76"/>
      <c r="IH178" s="76"/>
      <c r="II178" s="76"/>
      <c r="IJ178" s="76"/>
      <c r="IK178" s="76"/>
      <c r="IL178" s="76"/>
      <c r="IM178" s="76"/>
      <c r="IN178" s="76"/>
      <c r="IO178" s="76"/>
      <c r="IP178" s="76"/>
      <c r="IQ178" s="76"/>
      <c r="IR178" s="76"/>
      <c r="IS178" s="76"/>
      <c r="IT178" s="76"/>
      <c r="IU178" s="76"/>
      <c r="IV178" s="76"/>
    </row>
    <row r="179" spans="1:256">
      <c r="A179" s="152"/>
      <c r="B179" s="97" t="s">
        <v>46</v>
      </c>
      <c r="C179" s="79" t="s">
        <v>21</v>
      </c>
      <c r="D179" s="77">
        <v>70</v>
      </c>
      <c r="E179" s="314"/>
      <c r="F179" s="77">
        <f>+D179*E179</f>
        <v>0</v>
      </c>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c r="AY179" s="76"/>
      <c r="AZ179" s="76"/>
      <c r="BA179" s="76"/>
      <c r="BB179" s="76"/>
      <c r="BC179" s="76"/>
      <c r="BD179" s="76"/>
      <c r="BE179" s="76"/>
      <c r="BF179" s="76"/>
      <c r="BG179" s="76"/>
      <c r="BH179" s="76"/>
      <c r="BI179" s="76"/>
      <c r="BJ179" s="76"/>
      <c r="BK179" s="76"/>
      <c r="BL179" s="76"/>
      <c r="BM179" s="76"/>
      <c r="BN179" s="76"/>
      <c r="BO179" s="76"/>
      <c r="BP179" s="76"/>
      <c r="BQ179" s="76"/>
      <c r="BR179" s="76"/>
      <c r="BS179" s="76"/>
      <c r="BT179" s="76"/>
      <c r="BU179" s="76"/>
      <c r="BV179" s="76"/>
      <c r="BW179" s="76"/>
      <c r="BX179" s="76"/>
      <c r="BY179" s="76"/>
      <c r="BZ179" s="76"/>
      <c r="CA179" s="76"/>
      <c r="CB179" s="76"/>
      <c r="CC179" s="76"/>
      <c r="CD179" s="76"/>
      <c r="CE179" s="76"/>
      <c r="CF179" s="76"/>
      <c r="CG179" s="76"/>
      <c r="CH179" s="76"/>
      <c r="CI179" s="76"/>
      <c r="CJ179" s="76"/>
      <c r="CK179" s="76"/>
      <c r="CL179" s="76"/>
      <c r="CM179" s="76"/>
      <c r="CN179" s="76"/>
      <c r="CO179" s="76"/>
      <c r="CP179" s="76"/>
      <c r="CQ179" s="76"/>
      <c r="CR179" s="76"/>
      <c r="CS179" s="76"/>
      <c r="CT179" s="76"/>
      <c r="CU179" s="76"/>
      <c r="CV179" s="76"/>
      <c r="CW179" s="76"/>
      <c r="CX179" s="76"/>
      <c r="CY179" s="76"/>
      <c r="CZ179" s="76"/>
      <c r="DA179" s="76"/>
      <c r="DB179" s="76"/>
      <c r="DC179" s="76"/>
      <c r="DD179" s="76"/>
      <c r="DE179" s="76"/>
      <c r="DF179" s="76"/>
      <c r="DG179" s="76"/>
      <c r="DH179" s="76"/>
      <c r="DI179" s="76"/>
      <c r="DJ179" s="76"/>
      <c r="DK179" s="76"/>
      <c r="DL179" s="76"/>
      <c r="DM179" s="76"/>
      <c r="DN179" s="76"/>
      <c r="DO179" s="76"/>
      <c r="DP179" s="76"/>
      <c r="DQ179" s="76"/>
      <c r="DR179" s="76"/>
      <c r="DS179" s="76"/>
      <c r="DT179" s="76"/>
      <c r="DU179" s="76"/>
      <c r="DV179" s="76"/>
      <c r="DW179" s="76"/>
      <c r="DX179" s="76"/>
      <c r="DY179" s="76"/>
      <c r="DZ179" s="76"/>
      <c r="EA179" s="76"/>
      <c r="EB179" s="76"/>
      <c r="EC179" s="76"/>
      <c r="ED179" s="76"/>
      <c r="EE179" s="76"/>
      <c r="EF179" s="76"/>
      <c r="EG179" s="76"/>
      <c r="EH179" s="76"/>
      <c r="EI179" s="76"/>
      <c r="EJ179" s="76"/>
      <c r="EK179" s="76"/>
      <c r="EL179" s="76"/>
      <c r="EM179" s="76"/>
      <c r="EN179" s="76"/>
      <c r="EO179" s="76"/>
      <c r="EP179" s="76"/>
      <c r="EQ179" s="76"/>
      <c r="ER179" s="76"/>
      <c r="ES179" s="76"/>
      <c r="ET179" s="76"/>
      <c r="EU179" s="76"/>
      <c r="EV179" s="76"/>
      <c r="EW179" s="76"/>
      <c r="EX179" s="76"/>
      <c r="EY179" s="76"/>
      <c r="EZ179" s="76"/>
      <c r="FA179" s="76"/>
      <c r="FB179" s="76"/>
      <c r="FC179" s="76"/>
      <c r="FD179" s="76"/>
      <c r="FE179" s="76"/>
      <c r="FF179" s="76"/>
      <c r="FG179" s="76"/>
      <c r="FH179" s="76"/>
      <c r="FI179" s="76"/>
      <c r="FJ179" s="76"/>
      <c r="FK179" s="76"/>
      <c r="FL179" s="76"/>
      <c r="FM179" s="76"/>
      <c r="FN179" s="76"/>
      <c r="FO179" s="76"/>
      <c r="FP179" s="76"/>
      <c r="FQ179" s="76"/>
      <c r="FR179" s="76"/>
      <c r="FS179" s="76"/>
      <c r="FT179" s="76"/>
      <c r="FU179" s="76"/>
      <c r="FV179" s="76"/>
      <c r="FW179" s="76"/>
      <c r="FX179" s="76"/>
      <c r="FY179" s="76"/>
      <c r="FZ179" s="76"/>
      <c r="GA179" s="76"/>
      <c r="GB179" s="76"/>
      <c r="GC179" s="76"/>
      <c r="GD179" s="76"/>
      <c r="GE179" s="76"/>
      <c r="GF179" s="76"/>
      <c r="GG179" s="76"/>
      <c r="GH179" s="76"/>
      <c r="GI179" s="76"/>
      <c r="GJ179" s="76"/>
      <c r="GK179" s="76"/>
      <c r="GL179" s="76"/>
      <c r="GM179" s="76"/>
      <c r="GN179" s="76"/>
      <c r="GO179" s="76"/>
      <c r="GP179" s="76"/>
      <c r="GQ179" s="76"/>
      <c r="GR179" s="76"/>
      <c r="GS179" s="76"/>
      <c r="GT179" s="76"/>
      <c r="GU179" s="76"/>
      <c r="GV179" s="76"/>
      <c r="GW179" s="76"/>
      <c r="GX179" s="76"/>
      <c r="GY179" s="76"/>
      <c r="GZ179" s="76"/>
      <c r="HA179" s="76"/>
      <c r="HB179" s="76"/>
      <c r="HC179" s="76"/>
      <c r="HD179" s="76"/>
      <c r="HE179" s="76"/>
      <c r="HF179" s="76"/>
      <c r="HG179" s="76"/>
      <c r="HH179" s="76"/>
      <c r="HI179" s="76"/>
      <c r="HJ179" s="76"/>
      <c r="HK179" s="76"/>
      <c r="HL179" s="76"/>
      <c r="HM179" s="76"/>
      <c r="HN179" s="76"/>
      <c r="HO179" s="76"/>
      <c r="HP179" s="76"/>
      <c r="HQ179" s="76"/>
      <c r="HR179" s="76"/>
      <c r="HS179" s="76"/>
      <c r="HT179" s="76"/>
      <c r="HU179" s="76"/>
      <c r="HV179" s="76"/>
      <c r="HW179" s="76"/>
      <c r="HX179" s="76"/>
      <c r="HY179" s="76"/>
      <c r="HZ179" s="76"/>
      <c r="IA179" s="76"/>
      <c r="IB179" s="76"/>
      <c r="IC179" s="76"/>
      <c r="ID179" s="76"/>
      <c r="IE179" s="76"/>
      <c r="IF179" s="76"/>
      <c r="IG179" s="76"/>
      <c r="IH179" s="76"/>
      <c r="II179" s="76"/>
      <c r="IJ179" s="76"/>
      <c r="IK179" s="76"/>
      <c r="IL179" s="76"/>
      <c r="IM179" s="76"/>
      <c r="IN179" s="76"/>
      <c r="IO179" s="76"/>
      <c r="IP179" s="76"/>
      <c r="IQ179" s="76"/>
      <c r="IR179" s="76"/>
      <c r="IS179" s="76"/>
      <c r="IT179" s="76"/>
      <c r="IU179" s="76"/>
      <c r="IV179" s="76"/>
    </row>
    <row r="180" spans="1:256">
      <c r="A180" s="152"/>
      <c r="B180" s="97" t="s">
        <v>37</v>
      </c>
      <c r="C180" s="79" t="s">
        <v>21</v>
      </c>
      <c r="D180" s="77">
        <v>30</v>
      </c>
      <c r="E180" s="309"/>
      <c r="F180" s="77">
        <f>+D180*E180</f>
        <v>0</v>
      </c>
      <c r="G180" s="76"/>
      <c r="H180" s="76"/>
      <c r="I180" s="76"/>
      <c r="J180" s="76"/>
      <c r="K180" s="76"/>
      <c r="L180" s="76"/>
      <c r="M180" s="76"/>
      <c r="N180" s="76"/>
      <c r="O180" s="76"/>
      <c r="P180" s="76"/>
      <c r="Q180" s="76"/>
      <c r="R180" s="76"/>
      <c r="S180" s="76"/>
      <c r="T180" s="76"/>
      <c r="U180" s="76"/>
      <c r="V180" s="76"/>
      <c r="W180" s="76"/>
      <c r="X180" s="76"/>
      <c r="Y180" s="76"/>
      <c r="Z180" s="76"/>
      <c r="AA180" s="76"/>
      <c r="AB180" s="76"/>
      <c r="AC180" s="76"/>
      <c r="AD180" s="76"/>
      <c r="AE180" s="76"/>
      <c r="AF180" s="76"/>
      <c r="AG180" s="76"/>
      <c r="AH180" s="76"/>
      <c r="AI180" s="76"/>
      <c r="AJ180" s="76"/>
      <c r="AK180" s="76"/>
      <c r="AL180" s="76"/>
      <c r="AM180" s="76"/>
      <c r="AN180" s="76"/>
      <c r="AO180" s="76"/>
      <c r="AP180" s="76"/>
      <c r="AQ180" s="76"/>
      <c r="AR180" s="76"/>
      <c r="AS180" s="76"/>
      <c r="AT180" s="76"/>
      <c r="AU180" s="76"/>
      <c r="AV180" s="76"/>
      <c r="AW180" s="76"/>
      <c r="AX180" s="76"/>
      <c r="AY180" s="76"/>
      <c r="AZ180" s="76"/>
      <c r="BA180" s="76"/>
      <c r="BB180" s="76"/>
      <c r="BC180" s="76"/>
      <c r="BD180" s="76"/>
      <c r="BE180" s="76"/>
      <c r="BF180" s="76"/>
      <c r="BG180" s="76"/>
      <c r="BH180" s="76"/>
      <c r="BI180" s="76"/>
      <c r="BJ180" s="76"/>
      <c r="BK180" s="76"/>
      <c r="BL180" s="76"/>
      <c r="BM180" s="76"/>
      <c r="BN180" s="76"/>
      <c r="BO180" s="76"/>
      <c r="BP180" s="76"/>
      <c r="BQ180" s="76"/>
      <c r="BR180" s="76"/>
      <c r="BS180" s="76"/>
      <c r="BT180" s="76"/>
      <c r="BU180" s="76"/>
      <c r="BV180" s="76"/>
      <c r="BW180" s="76"/>
      <c r="BX180" s="76"/>
      <c r="BY180" s="76"/>
      <c r="BZ180" s="76"/>
      <c r="CA180" s="76"/>
      <c r="CB180" s="76"/>
      <c r="CC180" s="76"/>
      <c r="CD180" s="76"/>
      <c r="CE180" s="76"/>
      <c r="CF180" s="76"/>
      <c r="CG180" s="76"/>
      <c r="CH180" s="76"/>
      <c r="CI180" s="76"/>
      <c r="CJ180" s="76"/>
      <c r="CK180" s="76"/>
      <c r="CL180" s="76"/>
      <c r="CM180" s="76"/>
      <c r="CN180" s="76"/>
      <c r="CO180" s="76"/>
      <c r="CP180" s="76"/>
      <c r="CQ180" s="76"/>
      <c r="CR180" s="76"/>
      <c r="CS180" s="76"/>
      <c r="CT180" s="76"/>
      <c r="CU180" s="76"/>
      <c r="CV180" s="76"/>
      <c r="CW180" s="76"/>
      <c r="CX180" s="76"/>
      <c r="CY180" s="76"/>
      <c r="CZ180" s="76"/>
      <c r="DA180" s="76"/>
      <c r="DB180" s="76"/>
      <c r="DC180" s="76"/>
      <c r="DD180" s="76"/>
      <c r="DE180" s="76"/>
      <c r="DF180" s="76"/>
      <c r="DG180" s="76"/>
      <c r="DH180" s="76"/>
      <c r="DI180" s="76"/>
      <c r="DJ180" s="76"/>
      <c r="DK180" s="76"/>
      <c r="DL180" s="76"/>
      <c r="DM180" s="76"/>
      <c r="DN180" s="76"/>
      <c r="DO180" s="76"/>
      <c r="DP180" s="76"/>
      <c r="DQ180" s="76"/>
      <c r="DR180" s="76"/>
      <c r="DS180" s="76"/>
      <c r="DT180" s="76"/>
      <c r="DU180" s="76"/>
      <c r="DV180" s="76"/>
      <c r="DW180" s="76"/>
      <c r="DX180" s="76"/>
      <c r="DY180" s="76"/>
      <c r="DZ180" s="76"/>
      <c r="EA180" s="76"/>
      <c r="EB180" s="76"/>
      <c r="EC180" s="76"/>
      <c r="ED180" s="76"/>
      <c r="EE180" s="76"/>
      <c r="EF180" s="76"/>
      <c r="EG180" s="76"/>
      <c r="EH180" s="76"/>
      <c r="EI180" s="76"/>
      <c r="EJ180" s="76"/>
      <c r="EK180" s="76"/>
      <c r="EL180" s="76"/>
      <c r="EM180" s="76"/>
      <c r="EN180" s="76"/>
      <c r="EO180" s="76"/>
      <c r="EP180" s="76"/>
      <c r="EQ180" s="76"/>
      <c r="ER180" s="76"/>
      <c r="ES180" s="76"/>
      <c r="ET180" s="76"/>
      <c r="EU180" s="76"/>
      <c r="EV180" s="76"/>
      <c r="EW180" s="76"/>
      <c r="EX180" s="76"/>
      <c r="EY180" s="76"/>
      <c r="EZ180" s="76"/>
      <c r="FA180" s="76"/>
      <c r="FB180" s="76"/>
      <c r="FC180" s="76"/>
      <c r="FD180" s="76"/>
      <c r="FE180" s="76"/>
      <c r="FF180" s="76"/>
      <c r="FG180" s="76"/>
      <c r="FH180" s="76"/>
      <c r="FI180" s="76"/>
      <c r="FJ180" s="76"/>
      <c r="FK180" s="76"/>
      <c r="FL180" s="76"/>
      <c r="FM180" s="76"/>
      <c r="FN180" s="76"/>
      <c r="FO180" s="76"/>
      <c r="FP180" s="76"/>
      <c r="FQ180" s="76"/>
      <c r="FR180" s="76"/>
      <c r="FS180" s="76"/>
      <c r="FT180" s="76"/>
      <c r="FU180" s="76"/>
      <c r="FV180" s="76"/>
      <c r="FW180" s="76"/>
      <c r="FX180" s="76"/>
      <c r="FY180" s="76"/>
      <c r="FZ180" s="76"/>
      <c r="GA180" s="76"/>
      <c r="GB180" s="76"/>
      <c r="GC180" s="76"/>
      <c r="GD180" s="76"/>
      <c r="GE180" s="76"/>
      <c r="GF180" s="76"/>
      <c r="GG180" s="76"/>
      <c r="GH180" s="76"/>
      <c r="GI180" s="76"/>
      <c r="GJ180" s="76"/>
      <c r="GK180" s="76"/>
      <c r="GL180" s="76"/>
      <c r="GM180" s="76"/>
      <c r="GN180" s="76"/>
      <c r="GO180" s="76"/>
      <c r="GP180" s="76"/>
      <c r="GQ180" s="76"/>
      <c r="GR180" s="76"/>
      <c r="GS180" s="76"/>
      <c r="GT180" s="76"/>
      <c r="GU180" s="76"/>
      <c r="GV180" s="76"/>
      <c r="GW180" s="76"/>
      <c r="GX180" s="76"/>
      <c r="GY180" s="76"/>
      <c r="GZ180" s="76"/>
      <c r="HA180" s="76"/>
      <c r="HB180" s="76"/>
      <c r="HC180" s="76"/>
      <c r="HD180" s="76"/>
      <c r="HE180" s="76"/>
      <c r="HF180" s="76"/>
      <c r="HG180" s="76"/>
      <c r="HH180" s="76"/>
      <c r="HI180" s="76"/>
      <c r="HJ180" s="76"/>
      <c r="HK180" s="76"/>
      <c r="HL180" s="76"/>
      <c r="HM180" s="76"/>
      <c r="HN180" s="76"/>
      <c r="HO180" s="76"/>
      <c r="HP180" s="76"/>
      <c r="HQ180" s="76"/>
      <c r="HR180" s="76"/>
      <c r="HS180" s="76"/>
      <c r="HT180" s="76"/>
      <c r="HU180" s="76"/>
      <c r="HV180" s="76"/>
      <c r="HW180" s="76"/>
      <c r="HX180" s="76"/>
      <c r="HY180" s="76"/>
      <c r="HZ180" s="76"/>
      <c r="IA180" s="76"/>
      <c r="IB180" s="76"/>
      <c r="IC180" s="76"/>
      <c r="ID180" s="76"/>
      <c r="IE180" s="76"/>
      <c r="IF180" s="76"/>
      <c r="IG180" s="76"/>
      <c r="IH180" s="76"/>
      <c r="II180" s="76"/>
      <c r="IJ180" s="76"/>
      <c r="IK180" s="76"/>
      <c r="IL180" s="76"/>
      <c r="IM180" s="76"/>
      <c r="IN180" s="76"/>
      <c r="IO180" s="76"/>
      <c r="IP180" s="76"/>
      <c r="IQ180" s="76"/>
      <c r="IR180" s="76"/>
      <c r="IS180" s="76"/>
      <c r="IT180" s="76"/>
      <c r="IU180" s="76"/>
      <c r="IV180" s="76"/>
    </row>
    <row r="181" spans="1:256">
      <c r="A181" s="152"/>
      <c r="B181" s="97" t="s">
        <v>47</v>
      </c>
      <c r="C181" s="79" t="s">
        <v>3</v>
      </c>
      <c r="D181" s="77">
        <v>1</v>
      </c>
      <c r="E181" s="314"/>
      <c r="F181" s="77">
        <f>+D181*E181</f>
        <v>0</v>
      </c>
      <c r="G181" s="76"/>
      <c r="H181" s="76"/>
      <c r="I181" s="76"/>
      <c r="J181" s="76"/>
      <c r="K181" s="76"/>
      <c r="L181" s="76"/>
      <c r="M181" s="76"/>
      <c r="N181" s="76"/>
      <c r="O181" s="76"/>
      <c r="P181" s="76"/>
      <c r="Q181" s="76"/>
      <c r="R181" s="76"/>
      <c r="S181" s="76"/>
      <c r="T181" s="76"/>
      <c r="U181" s="76"/>
      <c r="V181" s="76"/>
      <c r="W181" s="76"/>
      <c r="X181" s="76"/>
      <c r="Y181" s="76"/>
      <c r="Z181" s="76"/>
      <c r="AA181" s="76"/>
      <c r="AB181" s="76"/>
      <c r="AC181" s="76"/>
      <c r="AD181" s="76"/>
      <c r="AE181" s="76"/>
      <c r="AF181" s="76"/>
      <c r="AG181" s="76"/>
      <c r="AH181" s="76"/>
      <c r="AI181" s="76"/>
      <c r="AJ181" s="76"/>
      <c r="AK181" s="76"/>
      <c r="AL181" s="76"/>
      <c r="AM181" s="76"/>
      <c r="AN181" s="76"/>
      <c r="AO181" s="76"/>
      <c r="AP181" s="76"/>
      <c r="AQ181" s="76"/>
      <c r="AR181" s="76"/>
      <c r="AS181" s="76"/>
      <c r="AT181" s="76"/>
      <c r="AU181" s="76"/>
      <c r="AV181" s="76"/>
      <c r="AW181" s="76"/>
      <c r="AX181" s="76"/>
      <c r="AY181" s="76"/>
      <c r="AZ181" s="76"/>
      <c r="BA181" s="76"/>
      <c r="BB181" s="76"/>
      <c r="BC181" s="76"/>
      <c r="BD181" s="76"/>
      <c r="BE181" s="76"/>
      <c r="BF181" s="76"/>
      <c r="BG181" s="76"/>
      <c r="BH181" s="76"/>
      <c r="BI181" s="76"/>
      <c r="BJ181" s="76"/>
      <c r="BK181" s="76"/>
      <c r="BL181" s="76"/>
      <c r="BM181" s="76"/>
      <c r="BN181" s="76"/>
      <c r="BO181" s="76"/>
      <c r="BP181" s="76"/>
      <c r="BQ181" s="76"/>
      <c r="BR181" s="76"/>
      <c r="BS181" s="76"/>
      <c r="BT181" s="76"/>
      <c r="BU181" s="76"/>
      <c r="BV181" s="76"/>
      <c r="BW181" s="76"/>
      <c r="BX181" s="76"/>
      <c r="BY181" s="76"/>
      <c r="BZ181" s="76"/>
      <c r="CA181" s="76"/>
      <c r="CB181" s="76"/>
      <c r="CC181" s="76"/>
      <c r="CD181" s="76"/>
      <c r="CE181" s="76"/>
      <c r="CF181" s="76"/>
      <c r="CG181" s="76"/>
      <c r="CH181" s="76"/>
      <c r="CI181" s="76"/>
      <c r="CJ181" s="76"/>
      <c r="CK181" s="76"/>
      <c r="CL181" s="76"/>
      <c r="CM181" s="76"/>
      <c r="CN181" s="76"/>
      <c r="CO181" s="76"/>
      <c r="CP181" s="76"/>
      <c r="CQ181" s="76"/>
      <c r="CR181" s="76"/>
      <c r="CS181" s="76"/>
      <c r="CT181" s="76"/>
      <c r="CU181" s="76"/>
      <c r="CV181" s="76"/>
      <c r="CW181" s="76"/>
      <c r="CX181" s="76"/>
      <c r="CY181" s="76"/>
      <c r="CZ181" s="76"/>
      <c r="DA181" s="76"/>
      <c r="DB181" s="76"/>
      <c r="DC181" s="76"/>
      <c r="DD181" s="76"/>
      <c r="DE181" s="76"/>
      <c r="DF181" s="76"/>
      <c r="DG181" s="76"/>
      <c r="DH181" s="76"/>
      <c r="DI181" s="76"/>
      <c r="DJ181" s="76"/>
      <c r="DK181" s="76"/>
      <c r="DL181" s="76"/>
      <c r="DM181" s="76"/>
      <c r="DN181" s="76"/>
      <c r="DO181" s="76"/>
      <c r="DP181" s="76"/>
      <c r="DQ181" s="76"/>
      <c r="DR181" s="76"/>
      <c r="DS181" s="76"/>
      <c r="DT181" s="76"/>
      <c r="DU181" s="76"/>
      <c r="DV181" s="76"/>
      <c r="DW181" s="76"/>
      <c r="DX181" s="76"/>
      <c r="DY181" s="76"/>
      <c r="DZ181" s="76"/>
      <c r="EA181" s="76"/>
      <c r="EB181" s="76"/>
      <c r="EC181" s="76"/>
      <c r="ED181" s="76"/>
      <c r="EE181" s="76"/>
      <c r="EF181" s="76"/>
      <c r="EG181" s="76"/>
      <c r="EH181" s="76"/>
      <c r="EI181" s="76"/>
      <c r="EJ181" s="76"/>
      <c r="EK181" s="76"/>
      <c r="EL181" s="76"/>
      <c r="EM181" s="76"/>
      <c r="EN181" s="76"/>
      <c r="EO181" s="76"/>
      <c r="EP181" s="76"/>
      <c r="EQ181" s="76"/>
      <c r="ER181" s="76"/>
      <c r="ES181" s="76"/>
      <c r="ET181" s="76"/>
      <c r="EU181" s="76"/>
      <c r="EV181" s="76"/>
      <c r="EW181" s="76"/>
      <c r="EX181" s="76"/>
      <c r="EY181" s="76"/>
      <c r="EZ181" s="76"/>
      <c r="FA181" s="76"/>
      <c r="FB181" s="76"/>
      <c r="FC181" s="76"/>
      <c r="FD181" s="76"/>
      <c r="FE181" s="76"/>
      <c r="FF181" s="76"/>
      <c r="FG181" s="76"/>
      <c r="FH181" s="76"/>
      <c r="FI181" s="76"/>
      <c r="FJ181" s="76"/>
      <c r="FK181" s="76"/>
      <c r="FL181" s="76"/>
      <c r="FM181" s="76"/>
      <c r="FN181" s="76"/>
      <c r="FO181" s="76"/>
      <c r="FP181" s="76"/>
      <c r="FQ181" s="76"/>
      <c r="FR181" s="76"/>
      <c r="FS181" s="76"/>
      <c r="FT181" s="76"/>
      <c r="FU181" s="76"/>
      <c r="FV181" s="76"/>
      <c r="FW181" s="76"/>
      <c r="FX181" s="76"/>
      <c r="FY181" s="76"/>
      <c r="FZ181" s="76"/>
      <c r="GA181" s="76"/>
      <c r="GB181" s="76"/>
      <c r="GC181" s="76"/>
      <c r="GD181" s="76"/>
      <c r="GE181" s="76"/>
      <c r="GF181" s="76"/>
      <c r="GG181" s="76"/>
      <c r="GH181" s="76"/>
      <c r="GI181" s="76"/>
      <c r="GJ181" s="76"/>
      <c r="GK181" s="76"/>
      <c r="GL181" s="76"/>
      <c r="GM181" s="76"/>
      <c r="GN181" s="76"/>
      <c r="GO181" s="76"/>
      <c r="GP181" s="76"/>
      <c r="GQ181" s="76"/>
      <c r="GR181" s="76"/>
      <c r="GS181" s="76"/>
      <c r="GT181" s="76"/>
      <c r="GU181" s="76"/>
      <c r="GV181" s="76"/>
      <c r="GW181" s="76"/>
      <c r="GX181" s="76"/>
      <c r="GY181" s="76"/>
      <c r="GZ181" s="76"/>
      <c r="HA181" s="76"/>
      <c r="HB181" s="76"/>
      <c r="HC181" s="76"/>
      <c r="HD181" s="76"/>
      <c r="HE181" s="76"/>
      <c r="HF181" s="76"/>
      <c r="HG181" s="76"/>
      <c r="HH181" s="76"/>
      <c r="HI181" s="76"/>
      <c r="HJ181" s="76"/>
      <c r="HK181" s="76"/>
      <c r="HL181" s="76"/>
      <c r="HM181" s="76"/>
      <c r="HN181" s="76"/>
      <c r="HO181" s="76"/>
      <c r="HP181" s="76"/>
      <c r="HQ181" s="76"/>
      <c r="HR181" s="76"/>
      <c r="HS181" s="76"/>
      <c r="HT181" s="76"/>
      <c r="HU181" s="76"/>
      <c r="HV181" s="76"/>
      <c r="HW181" s="76"/>
      <c r="HX181" s="76"/>
      <c r="HY181" s="76"/>
      <c r="HZ181" s="76"/>
      <c r="IA181" s="76"/>
      <c r="IB181" s="76"/>
      <c r="IC181" s="76"/>
      <c r="ID181" s="76"/>
      <c r="IE181" s="76"/>
      <c r="IF181" s="76"/>
      <c r="IG181" s="76"/>
      <c r="IH181" s="76"/>
      <c r="II181" s="76"/>
      <c r="IJ181" s="76"/>
      <c r="IK181" s="76"/>
      <c r="IL181" s="76"/>
      <c r="IM181" s="76"/>
      <c r="IN181" s="76"/>
      <c r="IO181" s="76"/>
      <c r="IP181" s="76"/>
      <c r="IQ181" s="76"/>
      <c r="IR181" s="76"/>
      <c r="IS181" s="76"/>
      <c r="IT181" s="76"/>
      <c r="IU181" s="76"/>
      <c r="IV181" s="76"/>
    </row>
    <row r="182" spans="1:256">
      <c r="A182" s="152"/>
      <c r="B182" s="97"/>
      <c r="C182" s="79"/>
      <c r="D182" s="77"/>
      <c r="E182" s="103"/>
      <c r="F182" s="77"/>
      <c r="G182" s="76"/>
      <c r="H182" s="76"/>
      <c r="I182" s="76"/>
      <c r="J182" s="76"/>
      <c r="K182" s="76"/>
      <c r="L182" s="76"/>
      <c r="M182" s="76"/>
      <c r="N182" s="76"/>
      <c r="O182" s="76"/>
      <c r="P182" s="76"/>
      <c r="Q182" s="76"/>
      <c r="R182" s="76"/>
      <c r="S182" s="76"/>
      <c r="T182" s="76"/>
      <c r="U182" s="76"/>
      <c r="V182" s="76"/>
      <c r="W182" s="76"/>
      <c r="X182" s="76"/>
      <c r="Y182" s="76"/>
      <c r="Z182" s="76"/>
      <c r="AA182" s="76"/>
      <c r="AB182" s="76"/>
      <c r="AC182" s="76"/>
      <c r="AD182" s="76"/>
      <c r="AE182" s="76"/>
      <c r="AF182" s="76"/>
      <c r="AG182" s="76"/>
      <c r="AH182" s="76"/>
      <c r="AI182" s="76"/>
      <c r="AJ182" s="76"/>
      <c r="AK182" s="76"/>
      <c r="AL182" s="76"/>
      <c r="AM182" s="76"/>
      <c r="AN182" s="76"/>
      <c r="AO182" s="76"/>
      <c r="AP182" s="76"/>
      <c r="AQ182" s="76"/>
      <c r="AR182" s="76"/>
      <c r="AS182" s="76"/>
      <c r="AT182" s="76"/>
      <c r="AU182" s="76"/>
      <c r="AV182" s="76"/>
      <c r="AW182" s="76"/>
      <c r="AX182" s="76"/>
      <c r="AY182" s="76"/>
      <c r="AZ182" s="76"/>
      <c r="BA182" s="76"/>
      <c r="BB182" s="76"/>
      <c r="BC182" s="76"/>
      <c r="BD182" s="76"/>
      <c r="BE182" s="76"/>
      <c r="BF182" s="76"/>
      <c r="BG182" s="76"/>
      <c r="BH182" s="76"/>
      <c r="BI182" s="76"/>
      <c r="BJ182" s="76"/>
      <c r="BK182" s="76"/>
      <c r="BL182" s="76"/>
      <c r="BM182" s="76"/>
      <c r="BN182" s="76"/>
      <c r="BO182" s="76"/>
      <c r="BP182" s="76"/>
      <c r="BQ182" s="76"/>
      <c r="BR182" s="76"/>
      <c r="BS182" s="76"/>
      <c r="BT182" s="76"/>
      <c r="BU182" s="76"/>
      <c r="BV182" s="76"/>
      <c r="BW182" s="76"/>
      <c r="BX182" s="76"/>
      <c r="BY182" s="76"/>
      <c r="BZ182" s="76"/>
      <c r="CA182" s="76"/>
      <c r="CB182" s="76"/>
      <c r="CC182" s="76"/>
      <c r="CD182" s="76"/>
      <c r="CE182" s="76"/>
      <c r="CF182" s="76"/>
      <c r="CG182" s="76"/>
      <c r="CH182" s="76"/>
      <c r="CI182" s="76"/>
      <c r="CJ182" s="76"/>
      <c r="CK182" s="76"/>
      <c r="CL182" s="76"/>
      <c r="CM182" s="76"/>
      <c r="CN182" s="76"/>
      <c r="CO182" s="76"/>
      <c r="CP182" s="76"/>
      <c r="CQ182" s="76"/>
      <c r="CR182" s="76"/>
      <c r="CS182" s="76"/>
      <c r="CT182" s="76"/>
      <c r="CU182" s="76"/>
      <c r="CV182" s="76"/>
      <c r="CW182" s="76"/>
      <c r="CX182" s="76"/>
      <c r="CY182" s="76"/>
      <c r="CZ182" s="76"/>
      <c r="DA182" s="76"/>
      <c r="DB182" s="76"/>
      <c r="DC182" s="76"/>
      <c r="DD182" s="76"/>
      <c r="DE182" s="76"/>
      <c r="DF182" s="76"/>
      <c r="DG182" s="76"/>
      <c r="DH182" s="76"/>
      <c r="DI182" s="76"/>
      <c r="DJ182" s="76"/>
      <c r="DK182" s="76"/>
      <c r="DL182" s="76"/>
      <c r="DM182" s="76"/>
      <c r="DN182" s="76"/>
      <c r="DO182" s="76"/>
      <c r="DP182" s="76"/>
      <c r="DQ182" s="76"/>
      <c r="DR182" s="76"/>
      <c r="DS182" s="76"/>
      <c r="DT182" s="76"/>
      <c r="DU182" s="76"/>
      <c r="DV182" s="76"/>
      <c r="DW182" s="76"/>
      <c r="DX182" s="76"/>
      <c r="DY182" s="76"/>
      <c r="DZ182" s="76"/>
      <c r="EA182" s="76"/>
      <c r="EB182" s="76"/>
      <c r="EC182" s="76"/>
      <c r="ED182" s="76"/>
      <c r="EE182" s="76"/>
      <c r="EF182" s="76"/>
      <c r="EG182" s="76"/>
      <c r="EH182" s="76"/>
      <c r="EI182" s="76"/>
      <c r="EJ182" s="76"/>
      <c r="EK182" s="76"/>
      <c r="EL182" s="76"/>
      <c r="EM182" s="76"/>
      <c r="EN182" s="76"/>
      <c r="EO182" s="76"/>
      <c r="EP182" s="76"/>
      <c r="EQ182" s="76"/>
      <c r="ER182" s="76"/>
      <c r="ES182" s="76"/>
      <c r="ET182" s="76"/>
      <c r="EU182" s="76"/>
      <c r="EV182" s="76"/>
      <c r="EW182" s="76"/>
      <c r="EX182" s="76"/>
      <c r="EY182" s="76"/>
      <c r="EZ182" s="76"/>
      <c r="FA182" s="76"/>
      <c r="FB182" s="76"/>
      <c r="FC182" s="76"/>
      <c r="FD182" s="76"/>
      <c r="FE182" s="76"/>
      <c r="FF182" s="76"/>
      <c r="FG182" s="76"/>
      <c r="FH182" s="76"/>
      <c r="FI182" s="76"/>
      <c r="FJ182" s="76"/>
      <c r="FK182" s="76"/>
      <c r="FL182" s="76"/>
      <c r="FM182" s="76"/>
      <c r="FN182" s="76"/>
      <c r="FO182" s="76"/>
      <c r="FP182" s="76"/>
      <c r="FQ182" s="76"/>
      <c r="FR182" s="76"/>
      <c r="FS182" s="76"/>
      <c r="FT182" s="76"/>
      <c r="FU182" s="76"/>
      <c r="FV182" s="76"/>
      <c r="FW182" s="76"/>
      <c r="FX182" s="76"/>
      <c r="FY182" s="76"/>
      <c r="FZ182" s="76"/>
      <c r="GA182" s="76"/>
      <c r="GB182" s="76"/>
      <c r="GC182" s="76"/>
      <c r="GD182" s="76"/>
      <c r="GE182" s="76"/>
      <c r="GF182" s="76"/>
      <c r="GG182" s="76"/>
      <c r="GH182" s="76"/>
      <c r="GI182" s="76"/>
      <c r="GJ182" s="76"/>
      <c r="GK182" s="76"/>
      <c r="GL182" s="76"/>
      <c r="GM182" s="76"/>
      <c r="GN182" s="76"/>
      <c r="GO182" s="76"/>
      <c r="GP182" s="76"/>
      <c r="GQ182" s="76"/>
      <c r="GR182" s="76"/>
      <c r="GS182" s="76"/>
      <c r="GT182" s="76"/>
      <c r="GU182" s="76"/>
      <c r="GV182" s="76"/>
      <c r="GW182" s="76"/>
      <c r="GX182" s="76"/>
      <c r="GY182" s="76"/>
      <c r="GZ182" s="76"/>
      <c r="HA182" s="76"/>
      <c r="HB182" s="76"/>
      <c r="HC182" s="76"/>
      <c r="HD182" s="76"/>
      <c r="HE182" s="76"/>
      <c r="HF182" s="76"/>
      <c r="HG182" s="76"/>
      <c r="HH182" s="76"/>
      <c r="HI182" s="76"/>
      <c r="HJ182" s="76"/>
      <c r="HK182" s="76"/>
      <c r="HL182" s="76"/>
      <c r="HM182" s="76"/>
      <c r="HN182" s="76"/>
      <c r="HO182" s="76"/>
      <c r="HP182" s="76"/>
      <c r="HQ182" s="76"/>
      <c r="HR182" s="76"/>
      <c r="HS182" s="76"/>
      <c r="HT182" s="76"/>
      <c r="HU182" s="76"/>
      <c r="HV182" s="76"/>
      <c r="HW182" s="76"/>
      <c r="HX182" s="76"/>
      <c r="HY182" s="76"/>
      <c r="HZ182" s="76"/>
      <c r="IA182" s="76"/>
      <c r="IB182" s="76"/>
      <c r="IC182" s="76"/>
      <c r="ID182" s="76"/>
      <c r="IE182" s="76"/>
      <c r="IF182" s="76"/>
      <c r="IG182" s="76"/>
      <c r="IH182" s="76"/>
      <c r="II182" s="76"/>
      <c r="IJ182" s="76"/>
      <c r="IK182" s="76"/>
      <c r="IL182" s="76"/>
      <c r="IM182" s="76"/>
      <c r="IN182" s="76"/>
      <c r="IO182" s="76"/>
      <c r="IP182" s="76"/>
      <c r="IQ182" s="76"/>
      <c r="IR182" s="76"/>
      <c r="IS182" s="76"/>
      <c r="IT182" s="76"/>
      <c r="IU182" s="76"/>
      <c r="IV182" s="76"/>
    </row>
    <row r="183" spans="1:256">
      <c r="A183" s="152" t="s">
        <v>144</v>
      </c>
      <c r="B183" s="97" t="s">
        <v>40</v>
      </c>
      <c r="C183" s="79" t="s">
        <v>41</v>
      </c>
      <c r="D183" s="77">
        <v>10</v>
      </c>
      <c r="E183" s="103"/>
      <c r="F183" s="77">
        <f>SUM(F6:F182)*10%</f>
        <v>0</v>
      </c>
      <c r="G183" s="76"/>
      <c r="H183" s="76"/>
      <c r="I183" s="76"/>
      <c r="J183" s="76"/>
      <c r="K183" s="76"/>
      <c r="L183" s="76"/>
      <c r="M183" s="76"/>
      <c r="N183" s="76"/>
      <c r="O183" s="76"/>
      <c r="P183" s="76"/>
      <c r="Q183" s="76"/>
      <c r="R183" s="76"/>
      <c r="S183" s="76"/>
      <c r="T183" s="76"/>
      <c r="U183" s="76"/>
      <c r="V183" s="76"/>
      <c r="W183" s="76"/>
      <c r="X183" s="76"/>
      <c r="Y183" s="76"/>
      <c r="Z183" s="76"/>
      <c r="AA183" s="76"/>
      <c r="AB183" s="76"/>
      <c r="AC183" s="76"/>
      <c r="AD183" s="76"/>
      <c r="AE183" s="76"/>
      <c r="AF183" s="76"/>
      <c r="AG183" s="76"/>
      <c r="AH183" s="76"/>
      <c r="AI183" s="76"/>
      <c r="AJ183" s="76"/>
      <c r="AK183" s="76"/>
      <c r="AL183" s="76"/>
      <c r="AM183" s="76"/>
      <c r="AN183" s="76"/>
      <c r="AO183" s="76"/>
      <c r="AP183" s="76"/>
      <c r="AQ183" s="76"/>
      <c r="AR183" s="76"/>
      <c r="AS183" s="76"/>
      <c r="AT183" s="76"/>
      <c r="AU183" s="76"/>
      <c r="AV183" s="76"/>
      <c r="AW183" s="76"/>
      <c r="AX183" s="76"/>
      <c r="AY183" s="76"/>
      <c r="AZ183" s="76"/>
      <c r="BA183" s="76"/>
      <c r="BB183" s="76"/>
      <c r="BC183" s="76"/>
      <c r="BD183" s="76"/>
      <c r="BE183" s="76"/>
      <c r="BF183" s="76"/>
      <c r="BG183" s="76"/>
      <c r="BH183" s="76"/>
      <c r="BI183" s="76"/>
      <c r="BJ183" s="76"/>
      <c r="BK183" s="76"/>
      <c r="BL183" s="76"/>
      <c r="BM183" s="76"/>
      <c r="BN183" s="76"/>
      <c r="BO183" s="76"/>
      <c r="BP183" s="76"/>
      <c r="BQ183" s="76"/>
      <c r="BR183" s="76"/>
      <c r="BS183" s="76"/>
      <c r="BT183" s="76"/>
      <c r="BU183" s="76"/>
      <c r="BV183" s="76"/>
      <c r="BW183" s="76"/>
      <c r="BX183" s="76"/>
      <c r="BY183" s="76"/>
      <c r="BZ183" s="76"/>
      <c r="CA183" s="76"/>
      <c r="CB183" s="76"/>
      <c r="CC183" s="76"/>
      <c r="CD183" s="76"/>
      <c r="CE183" s="76"/>
      <c r="CF183" s="76"/>
      <c r="CG183" s="76"/>
      <c r="CH183" s="76"/>
      <c r="CI183" s="76"/>
      <c r="CJ183" s="76"/>
      <c r="CK183" s="76"/>
      <c r="CL183" s="76"/>
      <c r="CM183" s="76"/>
      <c r="CN183" s="76"/>
      <c r="CO183" s="76"/>
      <c r="CP183" s="76"/>
      <c r="CQ183" s="76"/>
      <c r="CR183" s="76"/>
      <c r="CS183" s="76"/>
      <c r="CT183" s="76"/>
      <c r="CU183" s="76"/>
      <c r="CV183" s="76"/>
      <c r="CW183" s="76"/>
      <c r="CX183" s="76"/>
      <c r="CY183" s="76"/>
      <c r="CZ183" s="76"/>
      <c r="DA183" s="76"/>
      <c r="DB183" s="76"/>
      <c r="DC183" s="76"/>
      <c r="DD183" s="76"/>
      <c r="DE183" s="76"/>
      <c r="DF183" s="76"/>
      <c r="DG183" s="76"/>
      <c r="DH183" s="76"/>
      <c r="DI183" s="76"/>
      <c r="DJ183" s="76"/>
      <c r="DK183" s="76"/>
      <c r="DL183" s="76"/>
      <c r="DM183" s="76"/>
      <c r="DN183" s="76"/>
      <c r="DO183" s="76"/>
      <c r="DP183" s="76"/>
      <c r="DQ183" s="76"/>
      <c r="DR183" s="76"/>
      <c r="DS183" s="76"/>
      <c r="DT183" s="76"/>
      <c r="DU183" s="76"/>
      <c r="DV183" s="76"/>
      <c r="DW183" s="76"/>
      <c r="DX183" s="76"/>
      <c r="DY183" s="76"/>
      <c r="DZ183" s="76"/>
      <c r="EA183" s="76"/>
      <c r="EB183" s="76"/>
      <c r="EC183" s="76"/>
      <c r="ED183" s="76"/>
      <c r="EE183" s="76"/>
      <c r="EF183" s="76"/>
      <c r="EG183" s="76"/>
      <c r="EH183" s="76"/>
      <c r="EI183" s="76"/>
      <c r="EJ183" s="76"/>
      <c r="EK183" s="76"/>
      <c r="EL183" s="76"/>
      <c r="EM183" s="76"/>
      <c r="EN183" s="76"/>
      <c r="EO183" s="76"/>
      <c r="EP183" s="76"/>
      <c r="EQ183" s="76"/>
      <c r="ER183" s="76"/>
      <c r="ES183" s="76"/>
      <c r="ET183" s="76"/>
      <c r="EU183" s="76"/>
      <c r="EV183" s="76"/>
      <c r="EW183" s="76"/>
      <c r="EX183" s="76"/>
      <c r="EY183" s="76"/>
      <c r="EZ183" s="76"/>
      <c r="FA183" s="76"/>
      <c r="FB183" s="76"/>
      <c r="FC183" s="76"/>
      <c r="FD183" s="76"/>
      <c r="FE183" s="76"/>
      <c r="FF183" s="76"/>
      <c r="FG183" s="76"/>
      <c r="FH183" s="76"/>
      <c r="FI183" s="76"/>
      <c r="FJ183" s="76"/>
      <c r="FK183" s="76"/>
      <c r="FL183" s="76"/>
      <c r="FM183" s="76"/>
      <c r="FN183" s="76"/>
      <c r="FO183" s="76"/>
      <c r="FP183" s="76"/>
      <c r="FQ183" s="76"/>
      <c r="FR183" s="76"/>
      <c r="FS183" s="76"/>
      <c r="FT183" s="76"/>
      <c r="FU183" s="76"/>
      <c r="FV183" s="76"/>
      <c r="FW183" s="76"/>
      <c r="FX183" s="76"/>
      <c r="FY183" s="76"/>
      <c r="FZ183" s="76"/>
      <c r="GA183" s="76"/>
      <c r="GB183" s="76"/>
      <c r="GC183" s="76"/>
      <c r="GD183" s="76"/>
      <c r="GE183" s="76"/>
      <c r="GF183" s="76"/>
      <c r="GG183" s="76"/>
      <c r="GH183" s="76"/>
      <c r="GI183" s="76"/>
      <c r="GJ183" s="76"/>
      <c r="GK183" s="76"/>
      <c r="GL183" s="76"/>
      <c r="GM183" s="76"/>
      <c r="GN183" s="76"/>
      <c r="GO183" s="76"/>
      <c r="GP183" s="76"/>
      <c r="GQ183" s="76"/>
      <c r="GR183" s="76"/>
      <c r="GS183" s="76"/>
      <c r="GT183" s="76"/>
      <c r="GU183" s="76"/>
      <c r="GV183" s="76"/>
      <c r="GW183" s="76"/>
      <c r="GX183" s="76"/>
      <c r="GY183" s="76"/>
      <c r="GZ183" s="76"/>
      <c r="HA183" s="76"/>
      <c r="HB183" s="76"/>
      <c r="HC183" s="76"/>
      <c r="HD183" s="76"/>
      <c r="HE183" s="76"/>
      <c r="HF183" s="76"/>
      <c r="HG183" s="76"/>
      <c r="HH183" s="76"/>
      <c r="HI183" s="76"/>
      <c r="HJ183" s="76"/>
      <c r="HK183" s="76"/>
      <c r="HL183" s="76"/>
      <c r="HM183" s="76"/>
      <c r="HN183" s="76"/>
      <c r="HO183" s="76"/>
      <c r="HP183" s="76"/>
      <c r="HQ183" s="76"/>
      <c r="HR183" s="76"/>
      <c r="HS183" s="76"/>
      <c r="HT183" s="76"/>
      <c r="HU183" s="76"/>
      <c r="HV183" s="76"/>
      <c r="HW183" s="76"/>
      <c r="HX183" s="76"/>
      <c r="HY183" s="76"/>
      <c r="HZ183" s="76"/>
      <c r="IA183" s="76"/>
      <c r="IB183" s="76"/>
      <c r="IC183" s="76"/>
      <c r="ID183" s="76"/>
      <c r="IE183" s="76"/>
      <c r="IF183" s="76"/>
      <c r="IG183" s="76"/>
      <c r="IH183" s="76"/>
      <c r="II183" s="76"/>
      <c r="IJ183" s="76"/>
      <c r="IK183" s="76"/>
      <c r="IL183" s="76"/>
      <c r="IM183" s="76"/>
      <c r="IN183" s="76"/>
      <c r="IO183" s="76"/>
      <c r="IP183" s="76"/>
      <c r="IQ183" s="76"/>
      <c r="IR183" s="76"/>
      <c r="IS183" s="76"/>
      <c r="IT183" s="76"/>
      <c r="IU183" s="76"/>
      <c r="IV183" s="76"/>
    </row>
    <row r="184" spans="1:256">
      <c r="A184" s="154"/>
      <c r="B184" s="136"/>
      <c r="C184" s="137"/>
      <c r="D184" s="138"/>
      <c r="E184" s="139"/>
      <c r="F184" s="138"/>
      <c r="G184" s="76"/>
      <c r="H184" s="76"/>
      <c r="I184" s="76"/>
      <c r="J184" s="76"/>
      <c r="K184" s="76"/>
      <c r="L184" s="76"/>
      <c r="M184" s="76"/>
      <c r="N184" s="76"/>
      <c r="O184" s="76"/>
      <c r="P184" s="76"/>
      <c r="Q184" s="76"/>
      <c r="R184" s="76"/>
      <c r="S184" s="76"/>
      <c r="T184" s="76"/>
      <c r="U184" s="76"/>
      <c r="V184" s="76"/>
      <c r="W184" s="76"/>
      <c r="X184" s="76"/>
      <c r="Y184" s="76"/>
      <c r="Z184" s="76"/>
      <c r="AA184" s="76"/>
      <c r="AB184" s="76"/>
      <c r="AC184" s="76"/>
      <c r="AD184" s="76"/>
      <c r="AE184" s="76"/>
      <c r="AF184" s="76"/>
      <c r="AG184" s="76"/>
      <c r="AH184" s="76"/>
      <c r="AI184" s="76"/>
      <c r="AJ184" s="76"/>
      <c r="AK184" s="76"/>
      <c r="AL184" s="76"/>
      <c r="AM184" s="76"/>
      <c r="AN184" s="76"/>
      <c r="AO184" s="76"/>
      <c r="AP184" s="76"/>
      <c r="AQ184" s="76"/>
      <c r="AR184" s="76"/>
      <c r="AS184" s="76"/>
      <c r="AT184" s="76"/>
      <c r="AU184" s="76"/>
      <c r="AV184" s="76"/>
      <c r="AW184" s="76"/>
      <c r="AX184" s="76"/>
      <c r="AY184" s="76"/>
      <c r="AZ184" s="76"/>
      <c r="BA184" s="76"/>
      <c r="BB184" s="76"/>
      <c r="BC184" s="76"/>
      <c r="BD184" s="76"/>
      <c r="BE184" s="76"/>
      <c r="BF184" s="76"/>
      <c r="BG184" s="76"/>
      <c r="BH184" s="76"/>
      <c r="BI184" s="76"/>
      <c r="BJ184" s="76"/>
      <c r="BK184" s="76"/>
      <c r="BL184" s="76"/>
      <c r="BM184" s="76"/>
      <c r="BN184" s="76"/>
      <c r="BO184" s="76"/>
      <c r="BP184" s="76"/>
      <c r="BQ184" s="76"/>
      <c r="BR184" s="76"/>
      <c r="BS184" s="76"/>
      <c r="BT184" s="76"/>
      <c r="BU184" s="76"/>
      <c r="BV184" s="76"/>
      <c r="BW184" s="76"/>
      <c r="BX184" s="76"/>
      <c r="BY184" s="76"/>
      <c r="BZ184" s="76"/>
      <c r="CA184" s="76"/>
      <c r="CB184" s="76"/>
      <c r="CC184" s="76"/>
      <c r="CD184" s="76"/>
      <c r="CE184" s="76"/>
      <c r="CF184" s="76"/>
      <c r="CG184" s="76"/>
      <c r="CH184" s="76"/>
      <c r="CI184" s="76"/>
      <c r="CJ184" s="76"/>
      <c r="CK184" s="76"/>
      <c r="CL184" s="76"/>
      <c r="CM184" s="76"/>
      <c r="CN184" s="76"/>
      <c r="CO184" s="76"/>
      <c r="CP184" s="76"/>
      <c r="CQ184" s="76"/>
      <c r="CR184" s="76"/>
      <c r="CS184" s="76"/>
      <c r="CT184" s="76"/>
      <c r="CU184" s="76"/>
      <c r="CV184" s="76"/>
      <c r="CW184" s="76"/>
      <c r="CX184" s="76"/>
      <c r="CY184" s="76"/>
      <c r="CZ184" s="76"/>
      <c r="DA184" s="76"/>
      <c r="DB184" s="76"/>
      <c r="DC184" s="76"/>
      <c r="DD184" s="76"/>
      <c r="DE184" s="76"/>
      <c r="DF184" s="76"/>
      <c r="DG184" s="76"/>
      <c r="DH184" s="76"/>
      <c r="DI184" s="76"/>
      <c r="DJ184" s="76"/>
      <c r="DK184" s="76"/>
      <c r="DL184" s="76"/>
      <c r="DM184" s="76"/>
      <c r="DN184" s="76"/>
      <c r="DO184" s="76"/>
      <c r="DP184" s="76"/>
      <c r="DQ184" s="76"/>
      <c r="DR184" s="76"/>
      <c r="DS184" s="76"/>
      <c r="DT184" s="76"/>
      <c r="DU184" s="76"/>
      <c r="DV184" s="76"/>
      <c r="DW184" s="76"/>
      <c r="DX184" s="76"/>
      <c r="DY184" s="76"/>
      <c r="DZ184" s="76"/>
      <c r="EA184" s="76"/>
      <c r="EB184" s="76"/>
      <c r="EC184" s="76"/>
      <c r="ED184" s="76"/>
      <c r="EE184" s="76"/>
      <c r="EF184" s="76"/>
      <c r="EG184" s="76"/>
      <c r="EH184" s="76"/>
      <c r="EI184" s="76"/>
      <c r="EJ184" s="76"/>
      <c r="EK184" s="76"/>
      <c r="EL184" s="76"/>
      <c r="EM184" s="76"/>
      <c r="EN184" s="76"/>
      <c r="EO184" s="76"/>
      <c r="EP184" s="76"/>
      <c r="EQ184" s="76"/>
      <c r="ER184" s="76"/>
      <c r="ES184" s="76"/>
      <c r="ET184" s="76"/>
      <c r="EU184" s="76"/>
      <c r="EV184" s="76"/>
      <c r="EW184" s="76"/>
      <c r="EX184" s="76"/>
      <c r="EY184" s="76"/>
      <c r="EZ184" s="76"/>
      <c r="FA184" s="76"/>
      <c r="FB184" s="76"/>
      <c r="FC184" s="76"/>
      <c r="FD184" s="76"/>
      <c r="FE184" s="76"/>
      <c r="FF184" s="76"/>
      <c r="FG184" s="76"/>
      <c r="FH184" s="76"/>
      <c r="FI184" s="76"/>
      <c r="FJ184" s="76"/>
      <c r="FK184" s="76"/>
      <c r="FL184" s="76"/>
      <c r="FM184" s="76"/>
      <c r="FN184" s="76"/>
      <c r="FO184" s="76"/>
      <c r="FP184" s="76"/>
      <c r="FQ184" s="76"/>
      <c r="FR184" s="76"/>
      <c r="FS184" s="76"/>
      <c r="FT184" s="76"/>
      <c r="FU184" s="76"/>
      <c r="FV184" s="76"/>
      <c r="FW184" s="76"/>
      <c r="FX184" s="76"/>
      <c r="FY184" s="76"/>
      <c r="FZ184" s="76"/>
      <c r="GA184" s="76"/>
      <c r="GB184" s="76"/>
      <c r="GC184" s="76"/>
      <c r="GD184" s="76"/>
      <c r="GE184" s="76"/>
      <c r="GF184" s="76"/>
      <c r="GG184" s="76"/>
      <c r="GH184" s="76"/>
      <c r="GI184" s="76"/>
      <c r="GJ184" s="76"/>
      <c r="GK184" s="76"/>
      <c r="GL184" s="76"/>
      <c r="GM184" s="76"/>
      <c r="GN184" s="76"/>
      <c r="GO184" s="76"/>
      <c r="GP184" s="76"/>
      <c r="GQ184" s="76"/>
      <c r="GR184" s="76"/>
      <c r="GS184" s="76"/>
      <c r="GT184" s="76"/>
      <c r="GU184" s="76"/>
      <c r="GV184" s="76"/>
      <c r="GW184" s="76"/>
      <c r="GX184" s="76"/>
      <c r="GY184" s="76"/>
      <c r="GZ184" s="76"/>
      <c r="HA184" s="76"/>
      <c r="HB184" s="76"/>
      <c r="HC184" s="76"/>
      <c r="HD184" s="76"/>
      <c r="HE184" s="76"/>
      <c r="HF184" s="76"/>
      <c r="HG184" s="76"/>
      <c r="HH184" s="76"/>
      <c r="HI184" s="76"/>
      <c r="HJ184" s="76"/>
      <c r="HK184" s="76"/>
      <c r="HL184" s="76"/>
      <c r="HM184" s="76"/>
      <c r="HN184" s="76"/>
      <c r="HO184" s="76"/>
      <c r="HP184" s="76"/>
      <c r="HQ184" s="76"/>
      <c r="HR184" s="76"/>
      <c r="HS184" s="76"/>
      <c r="HT184" s="76"/>
      <c r="HU184" s="76"/>
      <c r="HV184" s="76"/>
      <c r="HW184" s="76"/>
      <c r="HX184" s="76"/>
      <c r="HY184" s="76"/>
      <c r="HZ184" s="76"/>
      <c r="IA184" s="76"/>
      <c r="IB184" s="76"/>
      <c r="IC184" s="76"/>
      <c r="ID184" s="76"/>
      <c r="IE184" s="76"/>
      <c r="IF184" s="76"/>
      <c r="IG184" s="76"/>
      <c r="IH184" s="76"/>
      <c r="II184" s="76"/>
      <c r="IJ184" s="76"/>
      <c r="IK184" s="76"/>
      <c r="IL184" s="76"/>
      <c r="IM184" s="76"/>
      <c r="IN184" s="76"/>
      <c r="IO184" s="76"/>
      <c r="IP184" s="76"/>
      <c r="IQ184" s="76"/>
      <c r="IR184" s="76"/>
      <c r="IS184" s="76"/>
      <c r="IT184" s="76"/>
      <c r="IU184" s="76"/>
      <c r="IV184" s="76"/>
    </row>
    <row r="186" spans="1:256" s="20" customFormat="1" ht="13.5" thickBot="1">
      <c r="A186" s="131"/>
      <c r="B186" s="132" t="s">
        <v>55</v>
      </c>
      <c r="C186" s="133"/>
      <c r="D186" s="134"/>
      <c r="E186" s="134"/>
      <c r="F186" s="135">
        <f>SUM(F5:F184)</f>
        <v>0</v>
      </c>
    </row>
    <row r="187" spans="1:256" ht="13.5" thickTop="1">
      <c r="B187" s="89"/>
    </row>
  </sheetData>
  <sheetProtection algorithmName="SHA-512" hashValue="OqFzVUUxcO3YDA06/0GmWXFyyIYquMfsI9P1qOieHRQ+AB3EFBmDBIMyU9v/KxK82RqwmPH9kCmG1hy1vVG1bg==" saltValue="PmKbDWq5387CRLvbEZtqJg==" spinCount="100000" sheet="1" selectLockedCells="1"/>
  <printOptions horizontalCentered="1"/>
  <pageMargins left="0.98425196850393704" right="0.39370078740157483" top="0.78740157480314965" bottom="0.78740157480314965" header="0.31496062992125984" footer="0.31496062992125984"/>
  <pageSetup paperSize="9" firstPageNumber="0" fitToHeight="70" orientation="portrait" horizontalDpi="300" verticalDpi="300" r:id="rId1"/>
  <headerFooter alignWithMargins="0">
    <oddHeader>&amp;L&amp;7&amp;F</oddHeader>
    <oddFooter xml:space="preserve">&amp;C&amp;8&amp;A&amp;R&amp;8&amp;P   od   &amp;N &amp;10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P43"/>
  <sheetViews>
    <sheetView topLeftCell="A25" zoomScaleNormal="100" zoomScaleSheetLayoutView="115" workbookViewId="0">
      <selection activeCell="E33" sqref="E33"/>
    </sheetView>
  </sheetViews>
  <sheetFormatPr defaultColWidth="9.140625" defaultRowHeight="12.75"/>
  <cols>
    <col min="1" max="1" width="3.42578125" style="175" customWidth="1"/>
    <col min="2" max="2" width="39.85546875" style="32" customWidth="1"/>
    <col min="3" max="3" width="4.5703125" style="33" bestFit="1" customWidth="1"/>
    <col min="4" max="4" width="11.28515625" style="23" customWidth="1"/>
    <col min="5" max="5" width="10.5703125" style="23" customWidth="1"/>
    <col min="6" max="6" width="15.7109375" style="23" customWidth="1"/>
    <col min="7" max="16384" width="9.140625" style="24"/>
  </cols>
  <sheetData>
    <row r="1" spans="1:6" s="124" customFormat="1">
      <c r="A1" s="172"/>
      <c r="B1" s="130" t="s">
        <v>38</v>
      </c>
      <c r="C1" s="122"/>
      <c r="D1" s="123"/>
      <c r="E1" s="123"/>
      <c r="F1" s="123"/>
    </row>
    <row r="2" spans="1:6" s="20" customFormat="1">
      <c r="A2" s="173"/>
      <c r="B2" s="22"/>
      <c r="C2" s="21"/>
      <c r="D2" s="19"/>
      <c r="E2" s="19"/>
      <c r="F2" s="19"/>
    </row>
    <row r="3" spans="1:6">
      <c r="A3" s="174"/>
      <c r="B3" s="38" t="s">
        <v>23</v>
      </c>
      <c r="C3" s="31" t="s">
        <v>24</v>
      </c>
      <c r="D3" s="34" t="s">
        <v>25</v>
      </c>
      <c r="E3" s="31" t="s">
        <v>26</v>
      </c>
      <c r="F3" s="125" t="s">
        <v>29</v>
      </c>
    </row>
    <row r="4" spans="1:6" s="20" customFormat="1">
      <c r="A4" s="173"/>
      <c r="B4" s="22"/>
      <c r="C4" s="21"/>
      <c r="D4" s="19"/>
      <c r="E4" s="19"/>
      <c r="F4" s="19"/>
    </row>
    <row r="6" spans="1:6" ht="114.75">
      <c r="A6" s="175" t="s">
        <v>10</v>
      </c>
      <c r="B6" s="110" t="s">
        <v>149</v>
      </c>
    </row>
    <row r="7" spans="1:6">
      <c r="B7" s="110"/>
    </row>
    <row r="8" spans="1:6">
      <c r="B8" s="110" t="s">
        <v>85</v>
      </c>
      <c r="C8" s="33" t="s">
        <v>19</v>
      </c>
      <c r="D8" s="23">
        <v>2.4</v>
      </c>
      <c r="E8" s="311"/>
      <c r="F8" s="23">
        <f>+D8*E8</f>
        <v>0</v>
      </c>
    </row>
    <row r="9" spans="1:6">
      <c r="B9" s="110" t="s">
        <v>86</v>
      </c>
      <c r="C9" s="33" t="s">
        <v>19</v>
      </c>
      <c r="D9" s="23">
        <v>2.5</v>
      </c>
      <c r="E9" s="311"/>
      <c r="F9" s="23">
        <f>+D9*E9</f>
        <v>0</v>
      </c>
    </row>
    <row r="10" spans="1:6" ht="25.5">
      <c r="B10" s="110" t="s">
        <v>87</v>
      </c>
      <c r="C10" s="33" t="s">
        <v>19</v>
      </c>
      <c r="D10" s="23">
        <v>3.7</v>
      </c>
      <c r="E10" s="311"/>
      <c r="F10" s="23">
        <f>+D10*E10</f>
        <v>0</v>
      </c>
    </row>
    <row r="11" spans="1:6" ht="25.5">
      <c r="B11" s="110" t="s">
        <v>88</v>
      </c>
      <c r="C11" s="33" t="s">
        <v>19</v>
      </c>
      <c r="D11" s="23">
        <v>20</v>
      </c>
      <c r="E11" s="311"/>
      <c r="F11" s="23">
        <f>+D11*E11</f>
        <v>0</v>
      </c>
    </row>
    <row r="12" spans="1:6" ht="82.9" customHeight="1">
      <c r="B12" s="110" t="s">
        <v>105</v>
      </c>
      <c r="C12" s="33" t="s">
        <v>20</v>
      </c>
      <c r="D12" s="23">
        <v>4</v>
      </c>
      <c r="E12" s="311"/>
      <c r="F12" s="77">
        <f>+D12*E12</f>
        <v>0</v>
      </c>
    </row>
    <row r="13" spans="1:6">
      <c r="B13" s="110"/>
    </row>
    <row r="14" spans="1:6">
      <c r="B14" s="110"/>
    </row>
    <row r="15" spans="1:6" ht="76.5">
      <c r="A15" s="175" t="s">
        <v>12</v>
      </c>
      <c r="B15" s="110" t="s">
        <v>167</v>
      </c>
    </row>
    <row r="16" spans="1:6" ht="114.75">
      <c r="B16" s="110" t="s">
        <v>127</v>
      </c>
    </row>
    <row r="17" spans="1:6" ht="76.5">
      <c r="B17" s="110" t="s">
        <v>163</v>
      </c>
    </row>
    <row r="18" spans="1:6" ht="63.75">
      <c r="B18" s="110" t="s">
        <v>122</v>
      </c>
    </row>
    <row r="19" spans="1:6">
      <c r="B19" s="110" t="s">
        <v>123</v>
      </c>
      <c r="C19" s="33" t="s">
        <v>15</v>
      </c>
      <c r="D19" s="23">
        <v>272.2</v>
      </c>
      <c r="E19" s="311"/>
      <c r="F19" s="77">
        <f>+D19*E19</f>
        <v>0</v>
      </c>
    </row>
    <row r="20" spans="1:6">
      <c r="B20" s="110"/>
    </row>
    <row r="21" spans="1:6" ht="38.25">
      <c r="A21" s="175" t="s">
        <v>165</v>
      </c>
      <c r="B21" s="110" t="s">
        <v>164</v>
      </c>
      <c r="C21" s="33" t="s">
        <v>20</v>
      </c>
      <c r="D21" s="23">
        <v>3000</v>
      </c>
      <c r="E21" s="311"/>
      <c r="F21" s="77">
        <f>+D21*E21</f>
        <v>0</v>
      </c>
    </row>
    <row r="22" spans="1:6">
      <c r="B22" s="110"/>
    </row>
    <row r="23" spans="1:6" ht="13.9" customHeight="1">
      <c r="B23" s="110"/>
    </row>
    <row r="24" spans="1:6" ht="38.25">
      <c r="A24" s="175" t="s">
        <v>13</v>
      </c>
      <c r="B24" s="110" t="s">
        <v>124</v>
      </c>
    </row>
    <row r="25" spans="1:6" ht="114.75">
      <c r="B25" s="110" t="s">
        <v>126</v>
      </c>
    </row>
    <row r="26" spans="1:6" ht="38.25">
      <c r="B26" s="110" t="s">
        <v>125</v>
      </c>
    </row>
    <row r="27" spans="1:6">
      <c r="B27" s="110" t="s">
        <v>123</v>
      </c>
      <c r="C27" s="33" t="s">
        <v>15</v>
      </c>
      <c r="D27" s="23">
        <v>60.6</v>
      </c>
      <c r="E27" s="311"/>
      <c r="F27" s="77">
        <f>+D27*E27</f>
        <v>0</v>
      </c>
    </row>
    <row r="28" spans="1:6">
      <c r="B28" s="110"/>
    </row>
    <row r="29" spans="1:6">
      <c r="B29" s="110"/>
    </row>
    <row r="30" spans="1:6" ht="89.25">
      <c r="A30" s="175" t="s">
        <v>14</v>
      </c>
      <c r="B30" s="110" t="s">
        <v>266</v>
      </c>
    </row>
    <row r="31" spans="1:6" ht="114.75">
      <c r="B31" s="110" t="s">
        <v>126</v>
      </c>
    </row>
    <row r="32" spans="1:6" ht="25.5">
      <c r="B32" s="110" t="s">
        <v>259</v>
      </c>
    </row>
    <row r="33" spans="1:250">
      <c r="B33" s="110" t="s">
        <v>123</v>
      </c>
      <c r="C33" s="33" t="s">
        <v>15</v>
      </c>
      <c r="D33" s="23">
        <f>7.5+5.5</f>
        <v>13</v>
      </c>
      <c r="E33" s="311"/>
      <c r="F33" s="77">
        <f>+D33*E33</f>
        <v>0</v>
      </c>
    </row>
    <row r="34" spans="1:250">
      <c r="B34" s="110"/>
      <c r="F34" s="77"/>
    </row>
    <row r="35" spans="1:250" ht="63.75">
      <c r="A35" s="175" t="s">
        <v>16</v>
      </c>
      <c r="B35" s="110" t="s">
        <v>129</v>
      </c>
    </row>
    <row r="36" spans="1:250" ht="63.75">
      <c r="B36" s="110" t="s">
        <v>130</v>
      </c>
    </row>
    <row r="37" spans="1:250">
      <c r="B37" s="110" t="s">
        <v>123</v>
      </c>
      <c r="C37" s="33" t="s">
        <v>15</v>
      </c>
      <c r="D37" s="23">
        <v>9</v>
      </c>
      <c r="E37" s="311"/>
      <c r="F37" s="77">
        <f>+D37*E37</f>
        <v>0</v>
      </c>
    </row>
    <row r="38" spans="1:250">
      <c r="A38" s="176"/>
      <c r="B38" s="141"/>
      <c r="C38" s="142"/>
      <c r="D38" s="12"/>
      <c r="E38" s="11"/>
      <c r="F38" s="11"/>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140"/>
      <c r="DB38" s="140"/>
      <c r="DC38" s="140"/>
      <c r="DD38" s="140"/>
      <c r="DE38" s="140"/>
      <c r="DF38" s="140"/>
      <c r="DG38" s="140"/>
      <c r="DH38" s="140"/>
      <c r="DI38" s="140"/>
      <c r="DJ38" s="140"/>
      <c r="DK38" s="140"/>
      <c r="DL38" s="140"/>
      <c r="DM38" s="140"/>
      <c r="DN38" s="140"/>
      <c r="DO38" s="140"/>
      <c r="DP38" s="140"/>
      <c r="DQ38" s="140"/>
      <c r="DR38" s="140"/>
      <c r="DS38" s="140"/>
      <c r="DT38" s="140"/>
      <c r="DU38" s="140"/>
      <c r="DV38" s="140"/>
      <c r="DW38" s="140"/>
      <c r="DX38" s="140"/>
      <c r="DY38" s="140"/>
      <c r="DZ38" s="140"/>
      <c r="EA38" s="140"/>
      <c r="EB38" s="140"/>
      <c r="EC38" s="140"/>
      <c r="ED38" s="140"/>
      <c r="EE38" s="140"/>
      <c r="EF38" s="140"/>
      <c r="EG38" s="140"/>
      <c r="EH38" s="140"/>
      <c r="EI38" s="140"/>
      <c r="EJ38" s="140"/>
      <c r="EK38" s="140"/>
      <c r="EL38" s="140"/>
      <c r="EM38" s="140"/>
      <c r="EN38" s="140"/>
      <c r="EO38" s="140"/>
      <c r="EP38" s="140"/>
      <c r="EQ38" s="140"/>
      <c r="ER38" s="140"/>
      <c r="ES38" s="140"/>
      <c r="ET38" s="140"/>
      <c r="EU38" s="140"/>
      <c r="EV38" s="140"/>
      <c r="EW38" s="140"/>
      <c r="EX38" s="140"/>
      <c r="EY38" s="140"/>
      <c r="EZ38" s="140"/>
      <c r="FA38" s="140"/>
      <c r="FB38" s="140"/>
      <c r="FC38" s="140"/>
      <c r="FD38" s="140"/>
      <c r="FE38" s="140"/>
      <c r="FF38" s="140"/>
      <c r="FG38" s="140"/>
      <c r="FH38" s="140"/>
      <c r="FI38" s="140"/>
      <c r="FJ38" s="140"/>
      <c r="FK38" s="140"/>
      <c r="FL38" s="140"/>
      <c r="FM38" s="140"/>
      <c r="FN38" s="140"/>
      <c r="FO38" s="140"/>
      <c r="FP38" s="140"/>
      <c r="FQ38" s="140"/>
      <c r="FR38" s="140"/>
      <c r="FS38" s="140"/>
      <c r="FT38" s="140"/>
      <c r="FU38" s="140"/>
      <c r="FV38" s="140"/>
      <c r="FW38" s="140"/>
      <c r="FX38" s="140"/>
      <c r="FY38" s="140"/>
      <c r="FZ38" s="140"/>
      <c r="GA38" s="140"/>
      <c r="GB38" s="140"/>
      <c r="GC38" s="140"/>
      <c r="GD38" s="140"/>
      <c r="GE38" s="140"/>
      <c r="GF38" s="140"/>
      <c r="GG38" s="140"/>
      <c r="GH38" s="140"/>
      <c r="GI38" s="140"/>
      <c r="GJ38" s="140"/>
      <c r="GK38" s="140"/>
      <c r="GL38" s="140"/>
      <c r="GM38" s="140"/>
      <c r="GN38" s="140"/>
      <c r="GO38" s="140"/>
      <c r="GP38" s="140"/>
      <c r="GQ38" s="140"/>
      <c r="GR38" s="140"/>
      <c r="GS38" s="140"/>
      <c r="GT38" s="140"/>
      <c r="GU38" s="140"/>
      <c r="GV38" s="140"/>
      <c r="GW38" s="140"/>
      <c r="GX38" s="140"/>
      <c r="GY38" s="140"/>
      <c r="GZ38" s="140"/>
      <c r="HA38" s="140"/>
      <c r="HB38" s="140"/>
      <c r="HC38" s="140"/>
      <c r="HD38" s="140"/>
      <c r="HE38" s="140"/>
      <c r="HF38" s="140"/>
      <c r="HG38" s="140"/>
      <c r="HH38" s="140"/>
      <c r="HI38" s="140"/>
      <c r="HJ38" s="140"/>
      <c r="HK38" s="140"/>
      <c r="HL38" s="140"/>
      <c r="HM38" s="140"/>
      <c r="HN38" s="140"/>
      <c r="HO38" s="140"/>
      <c r="HP38" s="140"/>
      <c r="HQ38" s="140"/>
      <c r="HR38" s="140"/>
      <c r="HS38" s="140"/>
      <c r="HT38" s="140"/>
      <c r="HU38" s="140"/>
      <c r="HV38" s="140"/>
      <c r="HW38" s="140"/>
      <c r="HX38" s="140"/>
      <c r="HY38" s="140"/>
      <c r="HZ38" s="140"/>
      <c r="IA38" s="140"/>
      <c r="IB38" s="140"/>
      <c r="IC38" s="140"/>
      <c r="ID38" s="140"/>
      <c r="IE38" s="140"/>
      <c r="IF38" s="140"/>
      <c r="IG38" s="140"/>
      <c r="IH38" s="140"/>
      <c r="II38" s="140"/>
      <c r="IJ38" s="140"/>
      <c r="IK38" s="140"/>
      <c r="IL38" s="140"/>
      <c r="IM38" s="140"/>
      <c r="IN38" s="140"/>
      <c r="IO38" s="140"/>
      <c r="IP38" s="140"/>
    </row>
    <row r="39" spans="1:250">
      <c r="A39" s="175" t="s">
        <v>17</v>
      </c>
      <c r="B39" s="97" t="s">
        <v>40</v>
      </c>
      <c r="C39" s="33" t="s">
        <v>41</v>
      </c>
      <c r="D39" s="120">
        <v>10</v>
      </c>
      <c r="F39" s="120">
        <f>SUM(F1:F38)*10%</f>
        <v>0</v>
      </c>
    </row>
    <row r="40" spans="1:250">
      <c r="A40" s="177"/>
      <c r="B40" s="126"/>
      <c r="C40" s="127"/>
      <c r="D40" s="128"/>
      <c r="E40" s="128"/>
      <c r="F40" s="128"/>
    </row>
    <row r="41" spans="1:250">
      <c r="B41" s="129"/>
    </row>
    <row r="42" spans="1:250" ht="13.5" thickBot="1">
      <c r="A42" s="178"/>
      <c r="B42" s="132" t="s">
        <v>39</v>
      </c>
      <c r="C42" s="133"/>
      <c r="D42" s="134"/>
      <c r="E42" s="134"/>
      <c r="F42" s="135">
        <f>SUM(F1:F41)</f>
        <v>0</v>
      </c>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c r="ID42" s="20"/>
      <c r="IE42" s="20"/>
      <c r="IF42" s="20"/>
      <c r="IG42" s="20"/>
      <c r="IH42" s="20"/>
      <c r="II42" s="20"/>
      <c r="IJ42" s="20"/>
      <c r="IK42" s="20"/>
      <c r="IL42" s="20"/>
      <c r="IM42" s="20"/>
      <c r="IN42" s="20"/>
      <c r="IO42" s="20"/>
      <c r="IP42" s="20"/>
    </row>
    <row r="43" spans="1:250" ht="13.5" thickTop="1"/>
  </sheetData>
  <sheetProtection algorithmName="SHA-512" hashValue="iPhc9jU6ry71jMdy97OKC8Jd2N0BxFfYYSM6k/Tq+hhiBErAMn6ZMxgxvqnFhqBMe9deF86TOZhnonFSJ+oYIg==" saltValue="tYpomr/HWrqdk5FroXZhYw==" spinCount="100000" sheet="1" objects="1" scenarios="1" selectLockedCells="1"/>
  <phoneticPr fontId="2" type="noConversion"/>
  <printOptions horizontalCentered="1"/>
  <pageMargins left="0.98425196850393704" right="0.39370078740157483" top="0.78740157480314965" bottom="0.78740157480314965" header="0.31496062992125984" footer="0.31496062992125984"/>
  <pageSetup paperSize="9" fitToHeight="70" orientation="portrait" horizontalDpi="180" verticalDpi="180" r:id="rId1"/>
  <headerFooter alignWithMargins="0">
    <oddHeader>&amp;L&amp;7&amp;F</oddHeader>
    <oddFooter xml:space="preserve">&amp;C&amp;8&amp;A&amp;R&amp;8&amp;P   od   &amp;N &amp;10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7"/>
  <sheetViews>
    <sheetView topLeftCell="A7" zoomScaleNormal="100" zoomScaleSheetLayoutView="100" workbookViewId="0">
      <selection activeCell="D19" sqref="D19"/>
    </sheetView>
  </sheetViews>
  <sheetFormatPr defaultRowHeight="12.75"/>
  <cols>
    <col min="1" max="1" width="5.140625" style="219" customWidth="1"/>
    <col min="2" max="2" width="56.85546875" style="181" customWidth="1"/>
    <col min="3" max="3" width="9.7109375" style="182" customWidth="1"/>
    <col min="4" max="4" width="12.7109375" style="182" customWidth="1"/>
    <col min="5" max="5" width="9.140625" style="183"/>
    <col min="6" max="6" width="12.85546875" style="184" bestFit="1" customWidth="1"/>
    <col min="7" max="7" width="9.140625" style="183"/>
    <col min="8" max="11" width="9.140625" style="182"/>
    <col min="12" max="256" width="9.140625" style="6"/>
    <col min="257" max="257" width="5.140625" style="6" customWidth="1"/>
    <col min="258" max="258" width="56.85546875" style="6" customWidth="1"/>
    <col min="259" max="259" width="9.7109375" style="6" customWidth="1"/>
    <col min="260" max="260" width="12.7109375" style="6" customWidth="1"/>
    <col min="261" max="261" width="9.140625" style="6"/>
    <col min="262" max="262" width="12.85546875" style="6" bestFit="1" customWidth="1"/>
    <col min="263" max="512" width="9.140625" style="6"/>
    <col min="513" max="513" width="5.140625" style="6" customWidth="1"/>
    <col min="514" max="514" width="56.85546875" style="6" customWidth="1"/>
    <col min="515" max="515" width="9.7109375" style="6" customWidth="1"/>
    <col min="516" max="516" width="12.7109375" style="6" customWidth="1"/>
    <col min="517" max="517" width="9.140625" style="6"/>
    <col min="518" max="518" width="12.85546875" style="6" bestFit="1" customWidth="1"/>
    <col min="519" max="768" width="9.140625" style="6"/>
    <col min="769" max="769" width="5.140625" style="6" customWidth="1"/>
    <col min="770" max="770" width="56.85546875" style="6" customWidth="1"/>
    <col min="771" max="771" width="9.7109375" style="6" customWidth="1"/>
    <col min="772" max="772" width="12.7109375" style="6" customWidth="1"/>
    <col min="773" max="773" width="9.140625" style="6"/>
    <col min="774" max="774" width="12.85546875" style="6" bestFit="1" customWidth="1"/>
    <col min="775" max="1024" width="9.140625" style="6"/>
    <col min="1025" max="1025" width="5.140625" style="6" customWidth="1"/>
    <col min="1026" max="1026" width="56.85546875" style="6" customWidth="1"/>
    <col min="1027" max="1027" width="9.7109375" style="6" customWidth="1"/>
    <col min="1028" max="1028" width="12.7109375" style="6" customWidth="1"/>
    <col min="1029" max="1029" width="9.140625" style="6"/>
    <col min="1030" max="1030" width="12.85546875" style="6" bestFit="1" customWidth="1"/>
    <col min="1031" max="1280" width="9.140625" style="6"/>
    <col min="1281" max="1281" width="5.140625" style="6" customWidth="1"/>
    <col min="1282" max="1282" width="56.85546875" style="6" customWidth="1"/>
    <col min="1283" max="1283" width="9.7109375" style="6" customWidth="1"/>
    <col min="1284" max="1284" width="12.7109375" style="6" customWidth="1"/>
    <col min="1285" max="1285" width="9.140625" style="6"/>
    <col min="1286" max="1286" width="12.85546875" style="6" bestFit="1" customWidth="1"/>
    <col min="1287" max="1536" width="9.140625" style="6"/>
    <col min="1537" max="1537" width="5.140625" style="6" customWidth="1"/>
    <col min="1538" max="1538" width="56.85546875" style="6" customWidth="1"/>
    <col min="1539" max="1539" width="9.7109375" style="6" customWidth="1"/>
    <col min="1540" max="1540" width="12.7109375" style="6" customWidth="1"/>
    <col min="1541" max="1541" width="9.140625" style="6"/>
    <col min="1542" max="1542" width="12.85546875" style="6" bestFit="1" customWidth="1"/>
    <col min="1543" max="1792" width="9.140625" style="6"/>
    <col min="1793" max="1793" width="5.140625" style="6" customWidth="1"/>
    <col min="1794" max="1794" width="56.85546875" style="6" customWidth="1"/>
    <col min="1795" max="1795" width="9.7109375" style="6" customWidth="1"/>
    <col min="1796" max="1796" width="12.7109375" style="6" customWidth="1"/>
    <col min="1797" max="1797" width="9.140625" style="6"/>
    <col min="1798" max="1798" width="12.85546875" style="6" bestFit="1" customWidth="1"/>
    <col min="1799" max="2048" width="9.140625" style="6"/>
    <col min="2049" max="2049" width="5.140625" style="6" customWidth="1"/>
    <col min="2050" max="2050" width="56.85546875" style="6" customWidth="1"/>
    <col min="2051" max="2051" width="9.7109375" style="6" customWidth="1"/>
    <col min="2052" max="2052" width="12.7109375" style="6" customWidth="1"/>
    <col min="2053" max="2053" width="9.140625" style="6"/>
    <col min="2054" max="2054" width="12.85546875" style="6" bestFit="1" customWidth="1"/>
    <col min="2055" max="2304" width="9.140625" style="6"/>
    <col min="2305" max="2305" width="5.140625" style="6" customWidth="1"/>
    <col min="2306" max="2306" width="56.85546875" style="6" customWidth="1"/>
    <col min="2307" max="2307" width="9.7109375" style="6" customWidth="1"/>
    <col min="2308" max="2308" width="12.7109375" style="6" customWidth="1"/>
    <col min="2309" max="2309" width="9.140625" style="6"/>
    <col min="2310" max="2310" width="12.85546875" style="6" bestFit="1" customWidth="1"/>
    <col min="2311" max="2560" width="9.140625" style="6"/>
    <col min="2561" max="2561" width="5.140625" style="6" customWidth="1"/>
    <col min="2562" max="2562" width="56.85546875" style="6" customWidth="1"/>
    <col min="2563" max="2563" width="9.7109375" style="6" customWidth="1"/>
    <col min="2564" max="2564" width="12.7109375" style="6" customWidth="1"/>
    <col min="2565" max="2565" width="9.140625" style="6"/>
    <col min="2566" max="2566" width="12.85546875" style="6" bestFit="1" customWidth="1"/>
    <col min="2567" max="2816" width="9.140625" style="6"/>
    <col min="2817" max="2817" width="5.140625" style="6" customWidth="1"/>
    <col min="2818" max="2818" width="56.85546875" style="6" customWidth="1"/>
    <col min="2819" max="2819" width="9.7109375" style="6" customWidth="1"/>
    <col min="2820" max="2820" width="12.7109375" style="6" customWidth="1"/>
    <col min="2821" max="2821" width="9.140625" style="6"/>
    <col min="2822" max="2822" width="12.85546875" style="6" bestFit="1" customWidth="1"/>
    <col min="2823" max="3072" width="9.140625" style="6"/>
    <col min="3073" max="3073" width="5.140625" style="6" customWidth="1"/>
    <col min="3074" max="3074" width="56.85546875" style="6" customWidth="1"/>
    <col min="3075" max="3075" width="9.7109375" style="6" customWidth="1"/>
    <col min="3076" max="3076" width="12.7109375" style="6" customWidth="1"/>
    <col min="3077" max="3077" width="9.140625" style="6"/>
    <col min="3078" max="3078" width="12.85546875" style="6" bestFit="1" customWidth="1"/>
    <col min="3079" max="3328" width="9.140625" style="6"/>
    <col min="3329" max="3329" width="5.140625" style="6" customWidth="1"/>
    <col min="3330" max="3330" width="56.85546875" style="6" customWidth="1"/>
    <col min="3331" max="3331" width="9.7109375" style="6" customWidth="1"/>
    <col min="3332" max="3332" width="12.7109375" style="6" customWidth="1"/>
    <col min="3333" max="3333" width="9.140625" style="6"/>
    <col min="3334" max="3334" width="12.85546875" style="6" bestFit="1" customWidth="1"/>
    <col min="3335" max="3584" width="9.140625" style="6"/>
    <col min="3585" max="3585" width="5.140625" style="6" customWidth="1"/>
    <col min="3586" max="3586" width="56.85546875" style="6" customWidth="1"/>
    <col min="3587" max="3587" width="9.7109375" style="6" customWidth="1"/>
    <col min="3588" max="3588" width="12.7109375" style="6" customWidth="1"/>
    <col min="3589" max="3589" width="9.140625" style="6"/>
    <col min="3590" max="3590" width="12.85546875" style="6" bestFit="1" customWidth="1"/>
    <col min="3591" max="3840" width="9.140625" style="6"/>
    <col min="3841" max="3841" width="5.140625" style="6" customWidth="1"/>
    <col min="3842" max="3842" width="56.85546875" style="6" customWidth="1"/>
    <col min="3843" max="3843" width="9.7109375" style="6" customWidth="1"/>
    <col min="3844" max="3844" width="12.7109375" style="6" customWidth="1"/>
    <col min="3845" max="3845" width="9.140625" style="6"/>
    <col min="3846" max="3846" width="12.85546875" style="6" bestFit="1" customWidth="1"/>
    <col min="3847" max="4096" width="9.140625" style="6"/>
    <col min="4097" max="4097" width="5.140625" style="6" customWidth="1"/>
    <col min="4098" max="4098" width="56.85546875" style="6" customWidth="1"/>
    <col min="4099" max="4099" width="9.7109375" style="6" customWidth="1"/>
    <col min="4100" max="4100" width="12.7109375" style="6" customWidth="1"/>
    <col min="4101" max="4101" width="9.140625" style="6"/>
    <col min="4102" max="4102" width="12.85546875" style="6" bestFit="1" customWidth="1"/>
    <col min="4103" max="4352" width="9.140625" style="6"/>
    <col min="4353" max="4353" width="5.140625" style="6" customWidth="1"/>
    <col min="4354" max="4354" width="56.85546875" style="6" customWidth="1"/>
    <col min="4355" max="4355" width="9.7109375" style="6" customWidth="1"/>
    <col min="4356" max="4356" width="12.7109375" style="6" customWidth="1"/>
    <col min="4357" max="4357" width="9.140625" style="6"/>
    <col min="4358" max="4358" width="12.85546875" style="6" bestFit="1" customWidth="1"/>
    <col min="4359" max="4608" width="9.140625" style="6"/>
    <col min="4609" max="4609" width="5.140625" style="6" customWidth="1"/>
    <col min="4610" max="4610" width="56.85546875" style="6" customWidth="1"/>
    <col min="4611" max="4611" width="9.7109375" style="6" customWidth="1"/>
    <col min="4612" max="4612" width="12.7109375" style="6" customWidth="1"/>
    <col min="4613" max="4613" width="9.140625" style="6"/>
    <col min="4614" max="4614" width="12.85546875" style="6" bestFit="1" customWidth="1"/>
    <col min="4615" max="4864" width="9.140625" style="6"/>
    <col min="4865" max="4865" width="5.140625" style="6" customWidth="1"/>
    <col min="4866" max="4866" width="56.85546875" style="6" customWidth="1"/>
    <col min="4867" max="4867" width="9.7109375" style="6" customWidth="1"/>
    <col min="4868" max="4868" width="12.7109375" style="6" customWidth="1"/>
    <col min="4869" max="4869" width="9.140625" style="6"/>
    <col min="4870" max="4870" width="12.85546875" style="6" bestFit="1" customWidth="1"/>
    <col min="4871" max="5120" width="9.140625" style="6"/>
    <col min="5121" max="5121" width="5.140625" style="6" customWidth="1"/>
    <col min="5122" max="5122" width="56.85546875" style="6" customWidth="1"/>
    <col min="5123" max="5123" width="9.7109375" style="6" customWidth="1"/>
    <col min="5124" max="5124" width="12.7109375" style="6" customWidth="1"/>
    <col min="5125" max="5125" width="9.140625" style="6"/>
    <col min="5126" max="5126" width="12.85546875" style="6" bestFit="1" customWidth="1"/>
    <col min="5127" max="5376" width="9.140625" style="6"/>
    <col min="5377" max="5377" width="5.140625" style="6" customWidth="1"/>
    <col min="5378" max="5378" width="56.85546875" style="6" customWidth="1"/>
    <col min="5379" max="5379" width="9.7109375" style="6" customWidth="1"/>
    <col min="5380" max="5380" width="12.7109375" style="6" customWidth="1"/>
    <col min="5381" max="5381" width="9.140625" style="6"/>
    <col min="5382" max="5382" width="12.85546875" style="6" bestFit="1" customWidth="1"/>
    <col min="5383" max="5632" width="9.140625" style="6"/>
    <col min="5633" max="5633" width="5.140625" style="6" customWidth="1"/>
    <col min="5634" max="5634" width="56.85546875" style="6" customWidth="1"/>
    <col min="5635" max="5635" width="9.7109375" style="6" customWidth="1"/>
    <col min="5636" max="5636" width="12.7109375" style="6" customWidth="1"/>
    <col min="5637" max="5637" width="9.140625" style="6"/>
    <col min="5638" max="5638" width="12.85546875" style="6" bestFit="1" customWidth="1"/>
    <col min="5639" max="5888" width="9.140625" style="6"/>
    <col min="5889" max="5889" width="5.140625" style="6" customWidth="1"/>
    <col min="5890" max="5890" width="56.85546875" style="6" customWidth="1"/>
    <col min="5891" max="5891" width="9.7109375" style="6" customWidth="1"/>
    <col min="5892" max="5892" width="12.7109375" style="6" customWidth="1"/>
    <col min="5893" max="5893" width="9.140625" style="6"/>
    <col min="5894" max="5894" width="12.85546875" style="6" bestFit="1" customWidth="1"/>
    <col min="5895" max="6144" width="9.140625" style="6"/>
    <col min="6145" max="6145" width="5.140625" style="6" customWidth="1"/>
    <col min="6146" max="6146" width="56.85546875" style="6" customWidth="1"/>
    <col min="6147" max="6147" width="9.7109375" style="6" customWidth="1"/>
    <col min="6148" max="6148" width="12.7109375" style="6" customWidth="1"/>
    <col min="6149" max="6149" width="9.140625" style="6"/>
    <col min="6150" max="6150" width="12.85546875" style="6" bestFit="1" customWidth="1"/>
    <col min="6151" max="6400" width="9.140625" style="6"/>
    <col min="6401" max="6401" width="5.140625" style="6" customWidth="1"/>
    <col min="6402" max="6402" width="56.85546875" style="6" customWidth="1"/>
    <col min="6403" max="6403" width="9.7109375" style="6" customWidth="1"/>
    <col min="6404" max="6404" width="12.7109375" style="6" customWidth="1"/>
    <col min="6405" max="6405" width="9.140625" style="6"/>
    <col min="6406" max="6406" width="12.85546875" style="6" bestFit="1" customWidth="1"/>
    <col min="6407" max="6656" width="9.140625" style="6"/>
    <col min="6657" max="6657" width="5.140625" style="6" customWidth="1"/>
    <col min="6658" max="6658" width="56.85546875" style="6" customWidth="1"/>
    <col min="6659" max="6659" width="9.7109375" style="6" customWidth="1"/>
    <col min="6660" max="6660" width="12.7109375" style="6" customWidth="1"/>
    <col min="6661" max="6661" width="9.140625" style="6"/>
    <col min="6662" max="6662" width="12.85546875" style="6" bestFit="1" customWidth="1"/>
    <col min="6663" max="6912" width="9.140625" style="6"/>
    <col min="6913" max="6913" width="5.140625" style="6" customWidth="1"/>
    <col min="6914" max="6914" width="56.85546875" style="6" customWidth="1"/>
    <col min="6915" max="6915" width="9.7109375" style="6" customWidth="1"/>
    <col min="6916" max="6916" width="12.7109375" style="6" customWidth="1"/>
    <col min="6917" max="6917" width="9.140625" style="6"/>
    <col min="6918" max="6918" width="12.85546875" style="6" bestFit="1" customWidth="1"/>
    <col min="6919" max="7168" width="9.140625" style="6"/>
    <col min="7169" max="7169" width="5.140625" style="6" customWidth="1"/>
    <col min="7170" max="7170" width="56.85546875" style="6" customWidth="1"/>
    <col min="7171" max="7171" width="9.7109375" style="6" customWidth="1"/>
    <col min="7172" max="7172" width="12.7109375" style="6" customWidth="1"/>
    <col min="7173" max="7173" width="9.140625" style="6"/>
    <col min="7174" max="7174" width="12.85546875" style="6" bestFit="1" customWidth="1"/>
    <col min="7175" max="7424" width="9.140625" style="6"/>
    <col min="7425" max="7425" width="5.140625" style="6" customWidth="1"/>
    <col min="7426" max="7426" width="56.85546875" style="6" customWidth="1"/>
    <col min="7427" max="7427" width="9.7109375" style="6" customWidth="1"/>
    <col min="7428" max="7428" width="12.7109375" style="6" customWidth="1"/>
    <col min="7429" max="7429" width="9.140625" style="6"/>
    <col min="7430" max="7430" width="12.85546875" style="6" bestFit="1" customWidth="1"/>
    <col min="7431" max="7680" width="9.140625" style="6"/>
    <col min="7681" max="7681" width="5.140625" style="6" customWidth="1"/>
    <col min="7682" max="7682" width="56.85546875" style="6" customWidth="1"/>
    <col min="7683" max="7683" width="9.7109375" style="6" customWidth="1"/>
    <col min="7684" max="7684" width="12.7109375" style="6" customWidth="1"/>
    <col min="7685" max="7685" width="9.140625" style="6"/>
    <col min="7686" max="7686" width="12.85546875" style="6" bestFit="1" customWidth="1"/>
    <col min="7687" max="7936" width="9.140625" style="6"/>
    <col min="7937" max="7937" width="5.140625" style="6" customWidth="1"/>
    <col min="7938" max="7938" width="56.85546875" style="6" customWidth="1"/>
    <col min="7939" max="7939" width="9.7109375" style="6" customWidth="1"/>
    <col min="7940" max="7940" width="12.7109375" style="6" customWidth="1"/>
    <col min="7941" max="7941" width="9.140625" style="6"/>
    <col min="7942" max="7942" width="12.85546875" style="6" bestFit="1" customWidth="1"/>
    <col min="7943" max="8192" width="9.140625" style="6"/>
    <col min="8193" max="8193" width="5.140625" style="6" customWidth="1"/>
    <col min="8194" max="8194" width="56.85546875" style="6" customWidth="1"/>
    <col min="8195" max="8195" width="9.7109375" style="6" customWidth="1"/>
    <col min="8196" max="8196" width="12.7109375" style="6" customWidth="1"/>
    <col min="8197" max="8197" width="9.140625" style="6"/>
    <col min="8198" max="8198" width="12.85546875" style="6" bestFit="1" customWidth="1"/>
    <col min="8199" max="8448" width="9.140625" style="6"/>
    <col min="8449" max="8449" width="5.140625" style="6" customWidth="1"/>
    <col min="8450" max="8450" width="56.85546875" style="6" customWidth="1"/>
    <col min="8451" max="8451" width="9.7109375" style="6" customWidth="1"/>
    <col min="8452" max="8452" width="12.7109375" style="6" customWidth="1"/>
    <col min="8453" max="8453" width="9.140625" style="6"/>
    <col min="8454" max="8454" width="12.85546875" style="6" bestFit="1" customWidth="1"/>
    <col min="8455" max="8704" width="9.140625" style="6"/>
    <col min="8705" max="8705" width="5.140625" style="6" customWidth="1"/>
    <col min="8706" max="8706" width="56.85546875" style="6" customWidth="1"/>
    <col min="8707" max="8707" width="9.7109375" style="6" customWidth="1"/>
    <col min="8708" max="8708" width="12.7109375" style="6" customWidth="1"/>
    <col min="8709" max="8709" width="9.140625" style="6"/>
    <col min="8710" max="8710" width="12.85546875" style="6" bestFit="1" customWidth="1"/>
    <col min="8711" max="8960" width="9.140625" style="6"/>
    <col min="8961" max="8961" width="5.140625" style="6" customWidth="1"/>
    <col min="8962" max="8962" width="56.85546875" style="6" customWidth="1"/>
    <col min="8963" max="8963" width="9.7109375" style="6" customWidth="1"/>
    <col min="8964" max="8964" width="12.7109375" style="6" customWidth="1"/>
    <col min="8965" max="8965" width="9.140625" style="6"/>
    <col min="8966" max="8966" width="12.85546875" style="6" bestFit="1" customWidth="1"/>
    <col min="8967" max="9216" width="9.140625" style="6"/>
    <col min="9217" max="9217" width="5.140625" style="6" customWidth="1"/>
    <col min="9218" max="9218" width="56.85546875" style="6" customWidth="1"/>
    <col min="9219" max="9219" width="9.7109375" style="6" customWidth="1"/>
    <col min="9220" max="9220" width="12.7109375" style="6" customWidth="1"/>
    <col min="9221" max="9221" width="9.140625" style="6"/>
    <col min="9222" max="9222" width="12.85546875" style="6" bestFit="1" customWidth="1"/>
    <col min="9223" max="9472" width="9.140625" style="6"/>
    <col min="9473" max="9473" width="5.140625" style="6" customWidth="1"/>
    <col min="9474" max="9474" width="56.85546875" style="6" customWidth="1"/>
    <col min="9475" max="9475" width="9.7109375" style="6" customWidth="1"/>
    <col min="9476" max="9476" width="12.7109375" style="6" customWidth="1"/>
    <col min="9477" max="9477" width="9.140625" style="6"/>
    <col min="9478" max="9478" width="12.85546875" style="6" bestFit="1" customWidth="1"/>
    <col min="9479" max="9728" width="9.140625" style="6"/>
    <col min="9729" max="9729" width="5.140625" style="6" customWidth="1"/>
    <col min="9730" max="9730" width="56.85546875" style="6" customWidth="1"/>
    <col min="9731" max="9731" width="9.7109375" style="6" customWidth="1"/>
    <col min="9732" max="9732" width="12.7109375" style="6" customWidth="1"/>
    <col min="9733" max="9733" width="9.140625" style="6"/>
    <col min="9734" max="9734" width="12.85546875" style="6" bestFit="1" customWidth="1"/>
    <col min="9735" max="9984" width="9.140625" style="6"/>
    <col min="9985" max="9985" width="5.140625" style="6" customWidth="1"/>
    <col min="9986" max="9986" width="56.85546875" style="6" customWidth="1"/>
    <col min="9987" max="9987" width="9.7109375" style="6" customWidth="1"/>
    <col min="9988" max="9988" width="12.7109375" style="6" customWidth="1"/>
    <col min="9989" max="9989" width="9.140625" style="6"/>
    <col min="9990" max="9990" width="12.85546875" style="6" bestFit="1" customWidth="1"/>
    <col min="9991" max="10240" width="9.140625" style="6"/>
    <col min="10241" max="10241" width="5.140625" style="6" customWidth="1"/>
    <col min="10242" max="10242" width="56.85546875" style="6" customWidth="1"/>
    <col min="10243" max="10243" width="9.7109375" style="6" customWidth="1"/>
    <col min="10244" max="10244" width="12.7109375" style="6" customWidth="1"/>
    <col min="10245" max="10245" width="9.140625" style="6"/>
    <col min="10246" max="10246" width="12.85546875" style="6" bestFit="1" customWidth="1"/>
    <col min="10247" max="10496" width="9.140625" style="6"/>
    <col min="10497" max="10497" width="5.140625" style="6" customWidth="1"/>
    <col min="10498" max="10498" width="56.85546875" style="6" customWidth="1"/>
    <col min="10499" max="10499" width="9.7109375" style="6" customWidth="1"/>
    <col min="10500" max="10500" width="12.7109375" style="6" customWidth="1"/>
    <col min="10501" max="10501" width="9.140625" style="6"/>
    <col min="10502" max="10502" width="12.85546875" style="6" bestFit="1" customWidth="1"/>
    <col min="10503" max="10752" width="9.140625" style="6"/>
    <col min="10753" max="10753" width="5.140625" style="6" customWidth="1"/>
    <col min="10754" max="10754" width="56.85546875" style="6" customWidth="1"/>
    <col min="10755" max="10755" width="9.7109375" style="6" customWidth="1"/>
    <col min="10756" max="10756" width="12.7109375" style="6" customWidth="1"/>
    <col min="10757" max="10757" width="9.140625" style="6"/>
    <col min="10758" max="10758" width="12.85546875" style="6" bestFit="1" customWidth="1"/>
    <col min="10759" max="11008" width="9.140625" style="6"/>
    <col min="11009" max="11009" width="5.140625" style="6" customWidth="1"/>
    <col min="11010" max="11010" width="56.85546875" style="6" customWidth="1"/>
    <col min="11011" max="11011" width="9.7109375" style="6" customWidth="1"/>
    <col min="11012" max="11012" width="12.7109375" style="6" customWidth="1"/>
    <col min="11013" max="11013" width="9.140625" style="6"/>
    <col min="11014" max="11014" width="12.85546875" style="6" bestFit="1" customWidth="1"/>
    <col min="11015" max="11264" width="9.140625" style="6"/>
    <col min="11265" max="11265" width="5.140625" style="6" customWidth="1"/>
    <col min="11266" max="11266" width="56.85546875" style="6" customWidth="1"/>
    <col min="11267" max="11267" width="9.7109375" style="6" customWidth="1"/>
    <col min="11268" max="11268" width="12.7109375" style="6" customWidth="1"/>
    <col min="11269" max="11269" width="9.140625" style="6"/>
    <col min="11270" max="11270" width="12.85546875" style="6" bestFit="1" customWidth="1"/>
    <col min="11271" max="11520" width="9.140625" style="6"/>
    <col min="11521" max="11521" width="5.140625" style="6" customWidth="1"/>
    <col min="11522" max="11522" width="56.85546875" style="6" customWidth="1"/>
    <col min="11523" max="11523" width="9.7109375" style="6" customWidth="1"/>
    <col min="11524" max="11524" width="12.7109375" style="6" customWidth="1"/>
    <col min="11525" max="11525" width="9.140625" style="6"/>
    <col min="11526" max="11526" width="12.85546875" style="6" bestFit="1" customWidth="1"/>
    <col min="11527" max="11776" width="9.140625" style="6"/>
    <col min="11777" max="11777" width="5.140625" style="6" customWidth="1"/>
    <col min="11778" max="11778" width="56.85546875" style="6" customWidth="1"/>
    <col min="11779" max="11779" width="9.7109375" style="6" customWidth="1"/>
    <col min="11780" max="11780" width="12.7109375" style="6" customWidth="1"/>
    <col min="11781" max="11781" width="9.140625" style="6"/>
    <col min="11782" max="11782" width="12.85546875" style="6" bestFit="1" customWidth="1"/>
    <col min="11783" max="12032" width="9.140625" style="6"/>
    <col min="12033" max="12033" width="5.140625" style="6" customWidth="1"/>
    <col min="12034" max="12034" width="56.85546875" style="6" customWidth="1"/>
    <col min="12035" max="12035" width="9.7109375" style="6" customWidth="1"/>
    <col min="12036" max="12036" width="12.7109375" style="6" customWidth="1"/>
    <col min="12037" max="12037" width="9.140625" style="6"/>
    <col min="12038" max="12038" width="12.85546875" style="6" bestFit="1" customWidth="1"/>
    <col min="12039" max="12288" width="9.140625" style="6"/>
    <col min="12289" max="12289" width="5.140625" style="6" customWidth="1"/>
    <col min="12290" max="12290" width="56.85546875" style="6" customWidth="1"/>
    <col min="12291" max="12291" width="9.7109375" style="6" customWidth="1"/>
    <col min="12292" max="12292" width="12.7109375" style="6" customWidth="1"/>
    <col min="12293" max="12293" width="9.140625" style="6"/>
    <col min="12294" max="12294" width="12.85546875" style="6" bestFit="1" customWidth="1"/>
    <col min="12295" max="12544" width="9.140625" style="6"/>
    <col min="12545" max="12545" width="5.140625" style="6" customWidth="1"/>
    <col min="12546" max="12546" width="56.85546875" style="6" customWidth="1"/>
    <col min="12547" max="12547" width="9.7109375" style="6" customWidth="1"/>
    <col min="12548" max="12548" width="12.7109375" style="6" customWidth="1"/>
    <col min="12549" max="12549" width="9.140625" style="6"/>
    <col min="12550" max="12550" width="12.85546875" style="6" bestFit="1" customWidth="1"/>
    <col min="12551" max="12800" width="9.140625" style="6"/>
    <col min="12801" max="12801" width="5.140625" style="6" customWidth="1"/>
    <col min="12802" max="12802" width="56.85546875" style="6" customWidth="1"/>
    <col min="12803" max="12803" width="9.7109375" style="6" customWidth="1"/>
    <col min="12804" max="12804" width="12.7109375" style="6" customWidth="1"/>
    <col min="12805" max="12805" width="9.140625" style="6"/>
    <col min="12806" max="12806" width="12.85546875" style="6" bestFit="1" customWidth="1"/>
    <col min="12807" max="13056" width="9.140625" style="6"/>
    <col min="13057" max="13057" width="5.140625" style="6" customWidth="1"/>
    <col min="13058" max="13058" width="56.85546875" style="6" customWidth="1"/>
    <col min="13059" max="13059" width="9.7109375" style="6" customWidth="1"/>
    <col min="13060" max="13060" width="12.7109375" style="6" customWidth="1"/>
    <col min="13061" max="13061" width="9.140625" style="6"/>
    <col min="13062" max="13062" width="12.85546875" style="6" bestFit="1" customWidth="1"/>
    <col min="13063" max="13312" width="9.140625" style="6"/>
    <col min="13313" max="13313" width="5.140625" style="6" customWidth="1"/>
    <col min="13314" max="13314" width="56.85546875" style="6" customWidth="1"/>
    <col min="13315" max="13315" width="9.7109375" style="6" customWidth="1"/>
    <col min="13316" max="13316" width="12.7109375" style="6" customWidth="1"/>
    <col min="13317" max="13317" width="9.140625" style="6"/>
    <col min="13318" max="13318" width="12.85546875" style="6" bestFit="1" customWidth="1"/>
    <col min="13319" max="13568" width="9.140625" style="6"/>
    <col min="13569" max="13569" width="5.140625" style="6" customWidth="1"/>
    <col min="13570" max="13570" width="56.85546875" style="6" customWidth="1"/>
    <col min="13571" max="13571" width="9.7109375" style="6" customWidth="1"/>
    <col min="13572" max="13572" width="12.7109375" style="6" customWidth="1"/>
    <col min="13573" max="13573" width="9.140625" style="6"/>
    <col min="13574" max="13574" width="12.85546875" style="6" bestFit="1" customWidth="1"/>
    <col min="13575" max="13824" width="9.140625" style="6"/>
    <col min="13825" max="13825" width="5.140625" style="6" customWidth="1"/>
    <col min="13826" max="13826" width="56.85546875" style="6" customWidth="1"/>
    <col min="13827" max="13827" width="9.7109375" style="6" customWidth="1"/>
    <col min="13828" max="13828" width="12.7109375" style="6" customWidth="1"/>
    <col min="13829" max="13829" width="9.140625" style="6"/>
    <col min="13830" max="13830" width="12.85546875" style="6" bestFit="1" customWidth="1"/>
    <col min="13831" max="14080" width="9.140625" style="6"/>
    <col min="14081" max="14081" width="5.140625" style="6" customWidth="1"/>
    <col min="14082" max="14082" width="56.85546875" style="6" customWidth="1"/>
    <col min="14083" max="14083" width="9.7109375" style="6" customWidth="1"/>
    <col min="14084" max="14084" width="12.7109375" style="6" customWidth="1"/>
    <col min="14085" max="14085" width="9.140625" style="6"/>
    <col min="14086" max="14086" width="12.85546875" style="6" bestFit="1" customWidth="1"/>
    <col min="14087" max="14336" width="9.140625" style="6"/>
    <col min="14337" max="14337" width="5.140625" style="6" customWidth="1"/>
    <col min="14338" max="14338" width="56.85546875" style="6" customWidth="1"/>
    <col min="14339" max="14339" width="9.7109375" style="6" customWidth="1"/>
    <col min="14340" max="14340" width="12.7109375" style="6" customWidth="1"/>
    <col min="14341" max="14341" width="9.140625" style="6"/>
    <col min="14342" max="14342" width="12.85546875" style="6" bestFit="1" customWidth="1"/>
    <col min="14343" max="14592" width="9.140625" style="6"/>
    <col min="14593" max="14593" width="5.140625" style="6" customWidth="1"/>
    <col min="14594" max="14594" width="56.85546875" style="6" customWidth="1"/>
    <col min="14595" max="14595" width="9.7109375" style="6" customWidth="1"/>
    <col min="14596" max="14596" width="12.7109375" style="6" customWidth="1"/>
    <col min="14597" max="14597" width="9.140625" style="6"/>
    <col min="14598" max="14598" width="12.85546875" style="6" bestFit="1" customWidth="1"/>
    <col min="14599" max="14848" width="9.140625" style="6"/>
    <col min="14849" max="14849" width="5.140625" style="6" customWidth="1"/>
    <col min="14850" max="14850" width="56.85546875" style="6" customWidth="1"/>
    <col min="14851" max="14851" width="9.7109375" style="6" customWidth="1"/>
    <col min="14852" max="14852" width="12.7109375" style="6" customWidth="1"/>
    <col min="14853" max="14853" width="9.140625" style="6"/>
    <col min="14854" max="14854" width="12.85546875" style="6" bestFit="1" customWidth="1"/>
    <col min="14855" max="15104" width="9.140625" style="6"/>
    <col min="15105" max="15105" width="5.140625" style="6" customWidth="1"/>
    <col min="15106" max="15106" width="56.85546875" style="6" customWidth="1"/>
    <col min="15107" max="15107" width="9.7109375" style="6" customWidth="1"/>
    <col min="15108" max="15108" width="12.7109375" style="6" customWidth="1"/>
    <col min="15109" max="15109" width="9.140625" style="6"/>
    <col min="15110" max="15110" width="12.85546875" style="6" bestFit="1" customWidth="1"/>
    <col min="15111" max="15360" width="9.140625" style="6"/>
    <col min="15361" max="15361" width="5.140625" style="6" customWidth="1"/>
    <col min="15362" max="15362" width="56.85546875" style="6" customWidth="1"/>
    <col min="15363" max="15363" width="9.7109375" style="6" customWidth="1"/>
    <col min="15364" max="15364" width="12.7109375" style="6" customWidth="1"/>
    <col min="15365" max="15365" width="9.140625" style="6"/>
    <col min="15366" max="15366" width="12.85546875" style="6" bestFit="1" customWidth="1"/>
    <col min="15367" max="15616" width="9.140625" style="6"/>
    <col min="15617" max="15617" width="5.140625" style="6" customWidth="1"/>
    <col min="15618" max="15618" width="56.85546875" style="6" customWidth="1"/>
    <col min="15619" max="15619" width="9.7109375" style="6" customWidth="1"/>
    <col min="15620" max="15620" width="12.7109375" style="6" customWidth="1"/>
    <col min="15621" max="15621" width="9.140625" style="6"/>
    <col min="15622" max="15622" width="12.85546875" style="6" bestFit="1" customWidth="1"/>
    <col min="15623" max="15872" width="9.140625" style="6"/>
    <col min="15873" max="15873" width="5.140625" style="6" customWidth="1"/>
    <col min="15874" max="15874" width="56.85546875" style="6" customWidth="1"/>
    <col min="15875" max="15875" width="9.7109375" style="6" customWidth="1"/>
    <col min="15876" max="15876" width="12.7109375" style="6" customWidth="1"/>
    <col min="15877" max="15877" width="9.140625" style="6"/>
    <col min="15878" max="15878" width="12.85546875" style="6" bestFit="1" customWidth="1"/>
    <col min="15879" max="16128" width="9.140625" style="6"/>
    <col min="16129" max="16129" width="5.140625" style="6" customWidth="1"/>
    <col min="16130" max="16130" width="56.85546875" style="6" customWidth="1"/>
    <col min="16131" max="16131" width="9.7109375" style="6" customWidth="1"/>
    <col min="16132" max="16132" width="12.7109375" style="6" customWidth="1"/>
    <col min="16133" max="16133" width="9.140625" style="6"/>
    <col min="16134" max="16134" width="12.85546875" style="6" bestFit="1" customWidth="1"/>
    <col min="16135" max="16384" width="9.140625" style="6"/>
  </cols>
  <sheetData>
    <row r="1" spans="1:11">
      <c r="A1" s="180"/>
    </row>
    <row r="2" spans="1:11" s="190" customFormat="1" ht="18">
      <c r="A2" s="185" t="s">
        <v>168</v>
      </c>
      <c r="B2" s="186" t="s">
        <v>169</v>
      </c>
      <c r="C2" s="187"/>
      <c r="D2" s="187"/>
      <c r="E2" s="188"/>
      <c r="F2" s="189"/>
      <c r="G2" s="188"/>
      <c r="H2" s="187"/>
      <c r="I2" s="187"/>
      <c r="J2" s="187"/>
      <c r="K2" s="187"/>
    </row>
    <row r="3" spans="1:11" s="190" customFormat="1" ht="16.5">
      <c r="A3" s="180"/>
      <c r="B3" s="191" t="s">
        <v>170</v>
      </c>
      <c r="C3" s="187"/>
      <c r="D3" s="187"/>
      <c r="E3" s="188"/>
      <c r="F3" s="189"/>
      <c r="G3" s="188"/>
      <c r="H3" s="187"/>
      <c r="I3" s="187"/>
      <c r="J3" s="187"/>
      <c r="K3" s="187"/>
    </row>
    <row r="4" spans="1:11">
      <c r="A4" s="192"/>
    </row>
    <row r="5" spans="1:11" ht="13.5" thickBot="1">
      <c r="A5" s="192"/>
    </row>
    <row r="6" spans="1:11" ht="25.5">
      <c r="A6" s="192"/>
      <c r="B6" s="193" t="s">
        <v>171</v>
      </c>
    </row>
    <row r="7" spans="1:11" ht="268.5" thickBot="1">
      <c r="A7" s="192"/>
      <c r="B7" s="194" t="s">
        <v>172</v>
      </c>
    </row>
    <row r="8" spans="1:11">
      <c r="A8" s="192"/>
      <c r="D8" s="195"/>
    </row>
    <row r="9" spans="1:11" s="190" customFormat="1" ht="13.5">
      <c r="A9" s="196"/>
      <c r="B9" s="197" t="s">
        <v>9</v>
      </c>
      <c r="C9" s="198"/>
      <c r="D9" s="199" t="s">
        <v>173</v>
      </c>
      <c r="E9" s="188"/>
      <c r="F9" s="189"/>
      <c r="G9" s="188"/>
      <c r="H9" s="187"/>
      <c r="I9" s="187"/>
      <c r="J9" s="187"/>
      <c r="K9" s="187"/>
    </row>
    <row r="10" spans="1:11" s="24" customFormat="1">
      <c r="A10" s="182"/>
      <c r="B10" s="200"/>
      <c r="C10" s="201"/>
      <c r="D10" s="201"/>
      <c r="E10" s="183"/>
      <c r="F10" s="184"/>
      <c r="G10" s="183"/>
      <c r="H10" s="182"/>
      <c r="I10" s="182"/>
      <c r="J10" s="182"/>
      <c r="K10" s="182"/>
    </row>
    <row r="11" spans="1:11" s="190" customFormat="1">
      <c r="A11" s="192" t="s">
        <v>174</v>
      </c>
      <c r="B11" s="202" t="s">
        <v>175</v>
      </c>
      <c r="C11" s="203" t="s">
        <v>176</v>
      </c>
      <c r="D11" s="201">
        <f>+'EL. INŠTALACIJE'!F83</f>
        <v>0</v>
      </c>
      <c r="E11" s="204"/>
      <c r="F11" s="205"/>
      <c r="G11" s="183"/>
      <c r="H11" s="187"/>
      <c r="I11" s="187"/>
      <c r="J11" s="187"/>
      <c r="K11" s="187"/>
    </row>
    <row r="12" spans="1:11" s="190" customFormat="1">
      <c r="A12" s="192"/>
      <c r="B12" s="202"/>
      <c r="C12" s="203"/>
      <c r="D12" s="201"/>
      <c r="E12" s="188"/>
      <c r="F12" s="184"/>
      <c r="G12" s="183"/>
      <c r="H12" s="187"/>
      <c r="I12" s="187"/>
      <c r="J12" s="187"/>
      <c r="K12" s="187"/>
    </row>
    <row r="13" spans="1:11" s="190" customFormat="1">
      <c r="A13" s="192" t="s">
        <v>177</v>
      </c>
      <c r="B13" s="202" t="s">
        <v>27</v>
      </c>
      <c r="C13" s="203" t="s">
        <v>176</v>
      </c>
      <c r="D13" s="201">
        <f>+'EL. INŠTALACIJE - GRADBENA DELA'!F24</f>
        <v>0</v>
      </c>
      <c r="E13" s="204"/>
      <c r="F13" s="205"/>
      <c r="G13" s="183"/>
      <c r="H13" s="187"/>
      <c r="I13" s="187"/>
      <c r="J13" s="187"/>
      <c r="K13" s="187"/>
    </row>
    <row r="14" spans="1:11" s="190" customFormat="1">
      <c r="A14" s="192"/>
      <c r="B14" s="202"/>
      <c r="C14" s="203"/>
      <c r="D14" s="201"/>
      <c r="E14" s="188"/>
      <c r="F14" s="184"/>
      <c r="G14" s="183"/>
      <c r="H14" s="187"/>
      <c r="I14" s="187"/>
      <c r="J14" s="187"/>
      <c r="K14" s="187"/>
    </row>
    <row r="15" spans="1:11" s="212" customFormat="1">
      <c r="A15" s="206" t="s">
        <v>178</v>
      </c>
      <c r="B15" s="207" t="s">
        <v>179</v>
      </c>
      <c r="C15" s="208" t="s">
        <v>176</v>
      </c>
      <c r="D15" s="315"/>
      <c r="E15" s="204"/>
      <c r="F15" s="210"/>
      <c r="G15" s="204"/>
      <c r="H15" s="211"/>
      <c r="I15" s="211"/>
      <c r="J15" s="211"/>
      <c r="K15" s="211"/>
    </row>
    <row r="16" spans="1:11" s="212" customFormat="1">
      <c r="A16" s="192"/>
      <c r="B16" s="207"/>
      <c r="C16" s="208"/>
      <c r="D16" s="209"/>
      <c r="E16" s="204"/>
      <c r="F16" s="213"/>
      <c r="G16" s="204"/>
      <c r="H16" s="211"/>
      <c r="I16" s="211"/>
      <c r="J16" s="211"/>
      <c r="K16" s="211"/>
    </row>
    <row r="17" spans="1:11" s="190" customFormat="1">
      <c r="A17" s="192" t="s">
        <v>180</v>
      </c>
      <c r="B17" s="202" t="s">
        <v>181</v>
      </c>
      <c r="C17" s="203" t="s">
        <v>176</v>
      </c>
      <c r="D17" s="316"/>
      <c r="E17" s="188"/>
      <c r="F17" s="214"/>
      <c r="G17" s="188"/>
      <c r="H17" s="215"/>
      <c r="I17" s="187"/>
      <c r="J17" s="187"/>
      <c r="K17" s="187"/>
    </row>
    <row r="18" spans="1:11" s="190" customFormat="1">
      <c r="A18" s="206"/>
      <c r="B18" s="202"/>
      <c r="C18" s="203"/>
      <c r="D18" s="201"/>
      <c r="E18" s="188"/>
      <c r="F18" s="184"/>
      <c r="G18" s="188"/>
      <c r="H18" s="187"/>
      <c r="I18" s="187"/>
      <c r="J18" s="187"/>
      <c r="K18" s="187"/>
    </row>
    <row r="19" spans="1:11" s="190" customFormat="1">
      <c r="A19" s="192" t="s">
        <v>182</v>
      </c>
      <c r="B19" s="202" t="s">
        <v>183</v>
      </c>
      <c r="C19" s="203" t="s">
        <v>176</v>
      </c>
      <c r="D19" s="316"/>
      <c r="E19" s="188"/>
      <c r="F19" s="214"/>
      <c r="G19" s="183"/>
      <c r="H19" s="187"/>
      <c r="I19" s="187"/>
      <c r="J19" s="187"/>
      <c r="K19" s="187"/>
    </row>
    <row r="20" spans="1:11" s="190" customFormat="1">
      <c r="A20" s="192"/>
      <c r="B20" s="202"/>
      <c r="C20" s="215"/>
      <c r="D20" s="215"/>
      <c r="E20" s="188"/>
      <c r="F20" s="184"/>
      <c r="G20" s="183"/>
      <c r="H20" s="187"/>
      <c r="I20" s="187"/>
      <c r="J20" s="187"/>
      <c r="K20" s="187"/>
    </row>
    <row r="21" spans="1:11" s="190" customFormat="1" ht="38.25">
      <c r="A21" s="192" t="s">
        <v>184</v>
      </c>
      <c r="B21" s="202" t="s">
        <v>185</v>
      </c>
      <c r="C21" s="203" t="s">
        <v>176</v>
      </c>
      <c r="D21" s="201">
        <f>SUM(D11:D19)*10%</f>
        <v>0</v>
      </c>
      <c r="E21" s="188"/>
      <c r="F21" s="184"/>
      <c r="G21" s="183"/>
      <c r="H21" s="187"/>
      <c r="I21" s="187"/>
      <c r="J21" s="187"/>
      <c r="K21" s="187"/>
    </row>
    <row r="22" spans="1:11" s="190" customFormat="1">
      <c r="A22" s="192"/>
      <c r="B22" s="202"/>
      <c r="C22" s="203"/>
      <c r="D22" s="201"/>
      <c r="E22" s="188"/>
      <c r="F22" s="184"/>
      <c r="G22" s="183"/>
      <c r="H22" s="187"/>
      <c r="I22" s="187"/>
      <c r="J22" s="187"/>
      <c r="K22" s="187"/>
    </row>
    <row r="23" spans="1:11">
      <c r="A23" s="216"/>
      <c r="B23" s="217"/>
      <c r="C23" s="218"/>
      <c r="D23" s="218"/>
    </row>
    <row r="24" spans="1:11">
      <c r="B24" s="220"/>
      <c r="C24" s="203"/>
      <c r="D24" s="203"/>
    </row>
    <row r="25" spans="1:11" s="227" customFormat="1">
      <c r="A25" s="221"/>
      <c r="B25" s="222" t="s">
        <v>186</v>
      </c>
      <c r="C25" s="223" t="s">
        <v>176</v>
      </c>
      <c r="D25" s="223">
        <f>D11+D13+D15+D17+D19+D21</f>
        <v>0</v>
      </c>
      <c r="E25" s="224"/>
      <c r="F25" s="205"/>
      <c r="G25" s="225"/>
      <c r="H25" s="226"/>
      <c r="I25" s="226"/>
      <c r="J25" s="226"/>
      <c r="K25" s="226"/>
    </row>
    <row r="26" spans="1:11">
      <c r="B26" s="202"/>
      <c r="D26" s="306"/>
    </row>
    <row r="27" spans="1:11">
      <c r="B27" s="202"/>
    </row>
    <row r="96" spans="2:2">
      <c r="B96" s="228"/>
    </row>
    <row r="97" spans="2:2">
      <c r="B97" s="228"/>
    </row>
    <row r="98" spans="2:2">
      <c r="B98" s="228"/>
    </row>
    <row r="101" spans="2:2">
      <c r="B101" s="228"/>
    </row>
    <row r="103" spans="2:2">
      <c r="B103" s="228"/>
    </row>
    <row r="119" spans="1:11" ht="12.75" customHeight="1"/>
    <row r="120" spans="1:11" ht="12.75" customHeight="1"/>
    <row r="121" spans="1:11" ht="12.75" customHeight="1"/>
    <row r="122" spans="1:11" s="190" customFormat="1">
      <c r="A122" s="219"/>
      <c r="B122" s="181"/>
      <c r="C122" s="182"/>
      <c r="D122" s="182"/>
      <c r="E122" s="188"/>
      <c r="F122" s="189"/>
      <c r="G122" s="188"/>
      <c r="H122" s="187"/>
      <c r="I122" s="187"/>
      <c r="J122" s="187"/>
      <c r="K122" s="187"/>
    </row>
    <row r="123" spans="1:11" s="24" customFormat="1">
      <c r="A123" s="219"/>
      <c r="B123" s="181"/>
      <c r="C123" s="182"/>
      <c r="D123" s="182"/>
      <c r="E123" s="183"/>
      <c r="F123" s="184"/>
      <c r="G123" s="183"/>
      <c r="H123" s="182"/>
      <c r="I123" s="182"/>
      <c r="J123" s="182"/>
      <c r="K123" s="182"/>
    </row>
    <row r="147" spans="1:11" ht="12.75" customHeight="1"/>
    <row r="148" spans="1:11" ht="12.75" customHeight="1"/>
    <row r="149" spans="1:11" ht="12.75" customHeight="1"/>
    <row r="150" spans="1:11" ht="12.75" customHeight="1"/>
    <row r="151" spans="1:11" ht="12.75" customHeight="1"/>
    <row r="152" spans="1:11" ht="16.5" customHeight="1"/>
    <row r="153" spans="1:11" ht="16.5" customHeight="1"/>
    <row r="154" spans="1:11" ht="16.5" customHeight="1"/>
    <row r="155" spans="1:11" ht="16.5" customHeight="1"/>
    <row r="156" spans="1:11" s="13" customFormat="1">
      <c r="A156" s="219"/>
      <c r="B156" s="181"/>
      <c r="C156" s="182"/>
      <c r="D156" s="182"/>
      <c r="E156" s="183"/>
      <c r="F156" s="184"/>
      <c r="G156" s="183"/>
      <c r="H156" s="229"/>
      <c r="I156" s="229"/>
      <c r="J156" s="229"/>
      <c r="K156" s="229"/>
    </row>
    <row r="157" spans="1:11" s="13" customFormat="1" ht="25.15" customHeight="1">
      <c r="A157" s="219"/>
      <c r="B157" s="181"/>
      <c r="C157" s="182"/>
      <c r="D157" s="182"/>
      <c r="E157" s="183"/>
      <c r="F157" s="184"/>
      <c r="G157" s="183"/>
      <c r="H157" s="229"/>
      <c r="I157" s="229"/>
      <c r="J157" s="229"/>
      <c r="K157" s="229"/>
    </row>
  </sheetData>
  <sheetProtection algorithmName="SHA-512" hashValue="73IjMAZVlBWLnBDTiv0BEeW8KOq70Q0R4eTylalwJA+YWKdZx7hgbNG9O5pzyUtnCHfsCjauWVqqi22InqOZAA==" saltValue="pYrz0ZAubwCgkU3uEnyW7g==" spinCount="100000" sheet="1" objects="1" scenarios="1" selectLockedCells="1"/>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7"/>
  <sheetViews>
    <sheetView topLeftCell="A4" zoomScaleNormal="100" zoomScaleSheetLayoutView="100" workbookViewId="0">
      <selection activeCell="E11" sqref="E11"/>
    </sheetView>
  </sheetViews>
  <sheetFormatPr defaultRowHeight="12.75"/>
  <cols>
    <col min="1" max="1" width="4" style="219" bestFit="1" customWidth="1"/>
    <col min="2" max="2" width="39.140625" style="230" customWidth="1"/>
    <col min="3" max="3" width="4.7109375" style="229" customWidth="1"/>
    <col min="4" max="4" width="11.7109375" style="201" customWidth="1"/>
    <col min="5" max="5" width="10.28515625" style="182" customWidth="1"/>
    <col min="6" max="6" width="14.5703125" style="182" customWidth="1"/>
    <col min="7" max="7" width="9.140625" style="292"/>
    <col min="8" max="8" width="10.42578125" style="182" customWidth="1"/>
    <col min="9" max="9" width="9.5703125" style="292" bestFit="1" customWidth="1"/>
    <col min="10" max="10" width="9.140625" style="292"/>
    <col min="11" max="11" width="9.7109375" style="182" bestFit="1" customWidth="1"/>
    <col min="12" max="256" width="9.140625" style="6"/>
    <col min="257" max="257" width="4" style="6" bestFit="1" customWidth="1"/>
    <col min="258" max="258" width="39.140625" style="6" customWidth="1"/>
    <col min="259" max="259" width="4.7109375" style="6" customWidth="1"/>
    <col min="260" max="260" width="11.7109375" style="6" customWidth="1"/>
    <col min="261" max="261" width="10.28515625" style="6" customWidth="1"/>
    <col min="262" max="262" width="14.5703125" style="6" customWidth="1"/>
    <col min="263" max="263" width="9.140625" style="6"/>
    <col min="264" max="264" width="10.42578125" style="6" customWidth="1"/>
    <col min="265" max="265" width="9.5703125" style="6" bestFit="1" customWidth="1"/>
    <col min="266" max="266" width="9.140625" style="6"/>
    <col min="267" max="267" width="9.7109375" style="6" bestFit="1" customWidth="1"/>
    <col min="268" max="512" width="9.140625" style="6"/>
    <col min="513" max="513" width="4" style="6" bestFit="1" customWidth="1"/>
    <col min="514" max="514" width="39.140625" style="6" customWidth="1"/>
    <col min="515" max="515" width="4.7109375" style="6" customWidth="1"/>
    <col min="516" max="516" width="11.7109375" style="6" customWidth="1"/>
    <col min="517" max="517" width="10.28515625" style="6" customWidth="1"/>
    <col min="518" max="518" width="14.5703125" style="6" customWidth="1"/>
    <col min="519" max="519" width="9.140625" style="6"/>
    <col min="520" max="520" width="10.42578125" style="6" customWidth="1"/>
    <col min="521" max="521" width="9.5703125" style="6" bestFit="1" customWidth="1"/>
    <col min="522" max="522" width="9.140625" style="6"/>
    <col min="523" max="523" width="9.7109375" style="6" bestFit="1" customWidth="1"/>
    <col min="524" max="768" width="9.140625" style="6"/>
    <col min="769" max="769" width="4" style="6" bestFit="1" customWidth="1"/>
    <col min="770" max="770" width="39.140625" style="6" customWidth="1"/>
    <col min="771" max="771" width="4.7109375" style="6" customWidth="1"/>
    <col min="772" max="772" width="11.7109375" style="6" customWidth="1"/>
    <col min="773" max="773" width="10.28515625" style="6" customWidth="1"/>
    <col min="774" max="774" width="14.5703125" style="6" customWidth="1"/>
    <col min="775" max="775" width="9.140625" style="6"/>
    <col min="776" max="776" width="10.42578125" style="6" customWidth="1"/>
    <col min="777" max="777" width="9.5703125" style="6" bestFit="1" customWidth="1"/>
    <col min="778" max="778" width="9.140625" style="6"/>
    <col min="779" max="779" width="9.7109375" style="6" bestFit="1" customWidth="1"/>
    <col min="780" max="1024" width="9.140625" style="6"/>
    <col min="1025" max="1025" width="4" style="6" bestFit="1" customWidth="1"/>
    <col min="1026" max="1026" width="39.140625" style="6" customWidth="1"/>
    <col min="1027" max="1027" width="4.7109375" style="6" customWidth="1"/>
    <col min="1028" max="1028" width="11.7109375" style="6" customWidth="1"/>
    <col min="1029" max="1029" width="10.28515625" style="6" customWidth="1"/>
    <col min="1030" max="1030" width="14.5703125" style="6" customWidth="1"/>
    <col min="1031" max="1031" width="9.140625" style="6"/>
    <col min="1032" max="1032" width="10.42578125" style="6" customWidth="1"/>
    <col min="1033" max="1033" width="9.5703125" style="6" bestFit="1" customWidth="1"/>
    <col min="1034" max="1034" width="9.140625" style="6"/>
    <col min="1035" max="1035" width="9.7109375" style="6" bestFit="1" customWidth="1"/>
    <col min="1036" max="1280" width="9.140625" style="6"/>
    <col min="1281" max="1281" width="4" style="6" bestFit="1" customWidth="1"/>
    <col min="1282" max="1282" width="39.140625" style="6" customWidth="1"/>
    <col min="1283" max="1283" width="4.7109375" style="6" customWidth="1"/>
    <col min="1284" max="1284" width="11.7109375" style="6" customWidth="1"/>
    <col min="1285" max="1285" width="10.28515625" style="6" customWidth="1"/>
    <col min="1286" max="1286" width="14.5703125" style="6" customWidth="1"/>
    <col min="1287" max="1287" width="9.140625" style="6"/>
    <col min="1288" max="1288" width="10.42578125" style="6" customWidth="1"/>
    <col min="1289" max="1289" width="9.5703125" style="6" bestFit="1" customWidth="1"/>
    <col min="1290" max="1290" width="9.140625" style="6"/>
    <col min="1291" max="1291" width="9.7109375" style="6" bestFit="1" customWidth="1"/>
    <col min="1292" max="1536" width="9.140625" style="6"/>
    <col min="1537" max="1537" width="4" style="6" bestFit="1" customWidth="1"/>
    <col min="1538" max="1538" width="39.140625" style="6" customWidth="1"/>
    <col min="1539" max="1539" width="4.7109375" style="6" customWidth="1"/>
    <col min="1540" max="1540" width="11.7109375" style="6" customWidth="1"/>
    <col min="1541" max="1541" width="10.28515625" style="6" customWidth="1"/>
    <col min="1542" max="1542" width="14.5703125" style="6" customWidth="1"/>
    <col min="1543" max="1543" width="9.140625" style="6"/>
    <col min="1544" max="1544" width="10.42578125" style="6" customWidth="1"/>
    <col min="1545" max="1545" width="9.5703125" style="6" bestFit="1" customWidth="1"/>
    <col min="1546" max="1546" width="9.140625" style="6"/>
    <col min="1547" max="1547" width="9.7109375" style="6" bestFit="1" customWidth="1"/>
    <col min="1548" max="1792" width="9.140625" style="6"/>
    <col min="1793" max="1793" width="4" style="6" bestFit="1" customWidth="1"/>
    <col min="1794" max="1794" width="39.140625" style="6" customWidth="1"/>
    <col min="1795" max="1795" width="4.7109375" style="6" customWidth="1"/>
    <col min="1796" max="1796" width="11.7109375" style="6" customWidth="1"/>
    <col min="1797" max="1797" width="10.28515625" style="6" customWidth="1"/>
    <col min="1798" max="1798" width="14.5703125" style="6" customWidth="1"/>
    <col min="1799" max="1799" width="9.140625" style="6"/>
    <col min="1800" max="1800" width="10.42578125" style="6" customWidth="1"/>
    <col min="1801" max="1801" width="9.5703125" style="6" bestFit="1" customWidth="1"/>
    <col min="1802" max="1802" width="9.140625" style="6"/>
    <col min="1803" max="1803" width="9.7109375" style="6" bestFit="1" customWidth="1"/>
    <col min="1804" max="2048" width="9.140625" style="6"/>
    <col min="2049" max="2049" width="4" style="6" bestFit="1" customWidth="1"/>
    <col min="2050" max="2050" width="39.140625" style="6" customWidth="1"/>
    <col min="2051" max="2051" width="4.7109375" style="6" customWidth="1"/>
    <col min="2052" max="2052" width="11.7109375" style="6" customWidth="1"/>
    <col min="2053" max="2053" width="10.28515625" style="6" customWidth="1"/>
    <col min="2054" max="2054" width="14.5703125" style="6" customWidth="1"/>
    <col min="2055" max="2055" width="9.140625" style="6"/>
    <col min="2056" max="2056" width="10.42578125" style="6" customWidth="1"/>
    <col min="2057" max="2057" width="9.5703125" style="6" bestFit="1" customWidth="1"/>
    <col min="2058" max="2058" width="9.140625" style="6"/>
    <col min="2059" max="2059" width="9.7109375" style="6" bestFit="1" customWidth="1"/>
    <col min="2060" max="2304" width="9.140625" style="6"/>
    <col min="2305" max="2305" width="4" style="6" bestFit="1" customWidth="1"/>
    <col min="2306" max="2306" width="39.140625" style="6" customWidth="1"/>
    <col min="2307" max="2307" width="4.7109375" style="6" customWidth="1"/>
    <col min="2308" max="2308" width="11.7109375" style="6" customWidth="1"/>
    <col min="2309" max="2309" width="10.28515625" style="6" customWidth="1"/>
    <col min="2310" max="2310" width="14.5703125" style="6" customWidth="1"/>
    <col min="2311" max="2311" width="9.140625" style="6"/>
    <col min="2312" max="2312" width="10.42578125" style="6" customWidth="1"/>
    <col min="2313" max="2313" width="9.5703125" style="6" bestFit="1" customWidth="1"/>
    <col min="2314" max="2314" width="9.140625" style="6"/>
    <col min="2315" max="2315" width="9.7109375" style="6" bestFit="1" customWidth="1"/>
    <col min="2316" max="2560" width="9.140625" style="6"/>
    <col min="2561" max="2561" width="4" style="6" bestFit="1" customWidth="1"/>
    <col min="2562" max="2562" width="39.140625" style="6" customWidth="1"/>
    <col min="2563" max="2563" width="4.7109375" style="6" customWidth="1"/>
    <col min="2564" max="2564" width="11.7109375" style="6" customWidth="1"/>
    <col min="2565" max="2565" width="10.28515625" style="6" customWidth="1"/>
    <col min="2566" max="2566" width="14.5703125" style="6" customWidth="1"/>
    <col min="2567" max="2567" width="9.140625" style="6"/>
    <col min="2568" max="2568" width="10.42578125" style="6" customWidth="1"/>
    <col min="2569" max="2569" width="9.5703125" style="6" bestFit="1" customWidth="1"/>
    <col min="2570" max="2570" width="9.140625" style="6"/>
    <col min="2571" max="2571" width="9.7109375" style="6" bestFit="1" customWidth="1"/>
    <col min="2572" max="2816" width="9.140625" style="6"/>
    <col min="2817" max="2817" width="4" style="6" bestFit="1" customWidth="1"/>
    <col min="2818" max="2818" width="39.140625" style="6" customWidth="1"/>
    <col min="2819" max="2819" width="4.7109375" style="6" customWidth="1"/>
    <col min="2820" max="2820" width="11.7109375" style="6" customWidth="1"/>
    <col min="2821" max="2821" width="10.28515625" style="6" customWidth="1"/>
    <col min="2822" max="2822" width="14.5703125" style="6" customWidth="1"/>
    <col min="2823" max="2823" width="9.140625" style="6"/>
    <col min="2824" max="2824" width="10.42578125" style="6" customWidth="1"/>
    <col min="2825" max="2825" width="9.5703125" style="6" bestFit="1" customWidth="1"/>
    <col min="2826" max="2826" width="9.140625" style="6"/>
    <col min="2827" max="2827" width="9.7109375" style="6" bestFit="1" customWidth="1"/>
    <col min="2828" max="3072" width="9.140625" style="6"/>
    <col min="3073" max="3073" width="4" style="6" bestFit="1" customWidth="1"/>
    <col min="3074" max="3074" width="39.140625" style="6" customWidth="1"/>
    <col min="3075" max="3075" width="4.7109375" style="6" customWidth="1"/>
    <col min="3076" max="3076" width="11.7109375" style="6" customWidth="1"/>
    <col min="3077" max="3077" width="10.28515625" style="6" customWidth="1"/>
    <col min="3078" max="3078" width="14.5703125" style="6" customWidth="1"/>
    <col min="3079" max="3079" width="9.140625" style="6"/>
    <col min="3080" max="3080" width="10.42578125" style="6" customWidth="1"/>
    <col min="3081" max="3081" width="9.5703125" style="6" bestFit="1" customWidth="1"/>
    <col min="3082" max="3082" width="9.140625" style="6"/>
    <col min="3083" max="3083" width="9.7109375" style="6" bestFit="1" customWidth="1"/>
    <col min="3084" max="3328" width="9.140625" style="6"/>
    <col min="3329" max="3329" width="4" style="6" bestFit="1" customWidth="1"/>
    <col min="3330" max="3330" width="39.140625" style="6" customWidth="1"/>
    <col min="3331" max="3331" width="4.7109375" style="6" customWidth="1"/>
    <col min="3332" max="3332" width="11.7109375" style="6" customWidth="1"/>
    <col min="3333" max="3333" width="10.28515625" style="6" customWidth="1"/>
    <col min="3334" max="3334" width="14.5703125" style="6" customWidth="1"/>
    <col min="3335" max="3335" width="9.140625" style="6"/>
    <col min="3336" max="3336" width="10.42578125" style="6" customWidth="1"/>
    <col min="3337" max="3337" width="9.5703125" style="6" bestFit="1" customWidth="1"/>
    <col min="3338" max="3338" width="9.140625" style="6"/>
    <col min="3339" max="3339" width="9.7109375" style="6" bestFit="1" customWidth="1"/>
    <col min="3340" max="3584" width="9.140625" style="6"/>
    <col min="3585" max="3585" width="4" style="6" bestFit="1" customWidth="1"/>
    <col min="3586" max="3586" width="39.140625" style="6" customWidth="1"/>
    <col min="3587" max="3587" width="4.7109375" style="6" customWidth="1"/>
    <col min="3588" max="3588" width="11.7109375" style="6" customWidth="1"/>
    <col min="3589" max="3589" width="10.28515625" style="6" customWidth="1"/>
    <col min="3590" max="3590" width="14.5703125" style="6" customWidth="1"/>
    <col min="3591" max="3591" width="9.140625" style="6"/>
    <col min="3592" max="3592" width="10.42578125" style="6" customWidth="1"/>
    <col min="3593" max="3593" width="9.5703125" style="6" bestFit="1" customWidth="1"/>
    <col min="3594" max="3594" width="9.140625" style="6"/>
    <col min="3595" max="3595" width="9.7109375" style="6" bestFit="1" customWidth="1"/>
    <col min="3596" max="3840" width="9.140625" style="6"/>
    <col min="3841" max="3841" width="4" style="6" bestFit="1" customWidth="1"/>
    <col min="3842" max="3842" width="39.140625" style="6" customWidth="1"/>
    <col min="3843" max="3843" width="4.7109375" style="6" customWidth="1"/>
    <col min="3844" max="3844" width="11.7109375" style="6" customWidth="1"/>
    <col min="3845" max="3845" width="10.28515625" style="6" customWidth="1"/>
    <col min="3846" max="3846" width="14.5703125" style="6" customWidth="1"/>
    <col min="3847" max="3847" width="9.140625" style="6"/>
    <col min="3848" max="3848" width="10.42578125" style="6" customWidth="1"/>
    <col min="3849" max="3849" width="9.5703125" style="6" bestFit="1" customWidth="1"/>
    <col min="3850" max="3850" width="9.140625" style="6"/>
    <col min="3851" max="3851" width="9.7109375" style="6" bestFit="1" customWidth="1"/>
    <col min="3852" max="4096" width="9.140625" style="6"/>
    <col min="4097" max="4097" width="4" style="6" bestFit="1" customWidth="1"/>
    <col min="4098" max="4098" width="39.140625" style="6" customWidth="1"/>
    <col min="4099" max="4099" width="4.7109375" style="6" customWidth="1"/>
    <col min="4100" max="4100" width="11.7109375" style="6" customWidth="1"/>
    <col min="4101" max="4101" width="10.28515625" style="6" customWidth="1"/>
    <col min="4102" max="4102" width="14.5703125" style="6" customWidth="1"/>
    <col min="4103" max="4103" width="9.140625" style="6"/>
    <col min="4104" max="4104" width="10.42578125" style="6" customWidth="1"/>
    <col min="4105" max="4105" width="9.5703125" style="6" bestFit="1" customWidth="1"/>
    <col min="4106" max="4106" width="9.140625" style="6"/>
    <col min="4107" max="4107" width="9.7109375" style="6" bestFit="1" customWidth="1"/>
    <col min="4108" max="4352" width="9.140625" style="6"/>
    <col min="4353" max="4353" width="4" style="6" bestFit="1" customWidth="1"/>
    <col min="4354" max="4354" width="39.140625" style="6" customWidth="1"/>
    <col min="4355" max="4355" width="4.7109375" style="6" customWidth="1"/>
    <col min="4356" max="4356" width="11.7109375" style="6" customWidth="1"/>
    <col min="4357" max="4357" width="10.28515625" style="6" customWidth="1"/>
    <col min="4358" max="4358" width="14.5703125" style="6" customWidth="1"/>
    <col min="4359" max="4359" width="9.140625" style="6"/>
    <col min="4360" max="4360" width="10.42578125" style="6" customWidth="1"/>
    <col min="4361" max="4361" width="9.5703125" style="6" bestFit="1" customWidth="1"/>
    <col min="4362" max="4362" width="9.140625" style="6"/>
    <col min="4363" max="4363" width="9.7109375" style="6" bestFit="1" customWidth="1"/>
    <col min="4364" max="4608" width="9.140625" style="6"/>
    <col min="4609" max="4609" width="4" style="6" bestFit="1" customWidth="1"/>
    <col min="4610" max="4610" width="39.140625" style="6" customWidth="1"/>
    <col min="4611" max="4611" width="4.7109375" style="6" customWidth="1"/>
    <col min="4612" max="4612" width="11.7109375" style="6" customWidth="1"/>
    <col min="4613" max="4613" width="10.28515625" style="6" customWidth="1"/>
    <col min="4614" max="4614" width="14.5703125" style="6" customWidth="1"/>
    <col min="4615" max="4615" width="9.140625" style="6"/>
    <col min="4616" max="4616" width="10.42578125" style="6" customWidth="1"/>
    <col min="4617" max="4617" width="9.5703125" style="6" bestFit="1" customWidth="1"/>
    <col min="4618" max="4618" width="9.140625" style="6"/>
    <col min="4619" max="4619" width="9.7109375" style="6" bestFit="1" customWidth="1"/>
    <col min="4620" max="4864" width="9.140625" style="6"/>
    <col min="4865" max="4865" width="4" style="6" bestFit="1" customWidth="1"/>
    <col min="4866" max="4866" width="39.140625" style="6" customWidth="1"/>
    <col min="4867" max="4867" width="4.7109375" style="6" customWidth="1"/>
    <col min="4868" max="4868" width="11.7109375" style="6" customWidth="1"/>
    <col min="4869" max="4869" width="10.28515625" style="6" customWidth="1"/>
    <col min="4870" max="4870" width="14.5703125" style="6" customWidth="1"/>
    <col min="4871" max="4871" width="9.140625" style="6"/>
    <col min="4872" max="4872" width="10.42578125" style="6" customWidth="1"/>
    <col min="4873" max="4873" width="9.5703125" style="6" bestFit="1" customWidth="1"/>
    <col min="4874" max="4874" width="9.140625" style="6"/>
    <col min="4875" max="4875" width="9.7109375" style="6" bestFit="1" customWidth="1"/>
    <col min="4876" max="5120" width="9.140625" style="6"/>
    <col min="5121" max="5121" width="4" style="6" bestFit="1" customWidth="1"/>
    <col min="5122" max="5122" width="39.140625" style="6" customWidth="1"/>
    <col min="5123" max="5123" width="4.7109375" style="6" customWidth="1"/>
    <col min="5124" max="5124" width="11.7109375" style="6" customWidth="1"/>
    <col min="5125" max="5125" width="10.28515625" style="6" customWidth="1"/>
    <col min="5126" max="5126" width="14.5703125" style="6" customWidth="1"/>
    <col min="5127" max="5127" width="9.140625" style="6"/>
    <col min="5128" max="5128" width="10.42578125" style="6" customWidth="1"/>
    <col min="5129" max="5129" width="9.5703125" style="6" bestFit="1" customWidth="1"/>
    <col min="5130" max="5130" width="9.140625" style="6"/>
    <col min="5131" max="5131" width="9.7109375" style="6" bestFit="1" customWidth="1"/>
    <col min="5132" max="5376" width="9.140625" style="6"/>
    <col min="5377" max="5377" width="4" style="6" bestFit="1" customWidth="1"/>
    <col min="5378" max="5378" width="39.140625" style="6" customWidth="1"/>
    <col min="5379" max="5379" width="4.7109375" style="6" customWidth="1"/>
    <col min="5380" max="5380" width="11.7109375" style="6" customWidth="1"/>
    <col min="5381" max="5381" width="10.28515625" style="6" customWidth="1"/>
    <col min="5382" max="5382" width="14.5703125" style="6" customWidth="1"/>
    <col min="5383" max="5383" width="9.140625" style="6"/>
    <col min="5384" max="5384" width="10.42578125" style="6" customWidth="1"/>
    <col min="5385" max="5385" width="9.5703125" style="6" bestFit="1" customWidth="1"/>
    <col min="5386" max="5386" width="9.140625" style="6"/>
    <col min="5387" max="5387" width="9.7109375" style="6" bestFit="1" customWidth="1"/>
    <col min="5388" max="5632" width="9.140625" style="6"/>
    <col min="5633" max="5633" width="4" style="6" bestFit="1" customWidth="1"/>
    <col min="5634" max="5634" width="39.140625" style="6" customWidth="1"/>
    <col min="5635" max="5635" width="4.7109375" style="6" customWidth="1"/>
    <col min="5636" max="5636" width="11.7109375" style="6" customWidth="1"/>
    <col min="5637" max="5637" width="10.28515625" style="6" customWidth="1"/>
    <col min="5638" max="5638" width="14.5703125" style="6" customWidth="1"/>
    <col min="5639" max="5639" width="9.140625" style="6"/>
    <col min="5640" max="5640" width="10.42578125" style="6" customWidth="1"/>
    <col min="5641" max="5641" width="9.5703125" style="6" bestFit="1" customWidth="1"/>
    <col min="5642" max="5642" width="9.140625" style="6"/>
    <col min="5643" max="5643" width="9.7109375" style="6" bestFit="1" customWidth="1"/>
    <col min="5644" max="5888" width="9.140625" style="6"/>
    <col min="5889" max="5889" width="4" style="6" bestFit="1" customWidth="1"/>
    <col min="5890" max="5890" width="39.140625" style="6" customWidth="1"/>
    <col min="5891" max="5891" width="4.7109375" style="6" customWidth="1"/>
    <col min="5892" max="5892" width="11.7109375" style="6" customWidth="1"/>
    <col min="5893" max="5893" width="10.28515625" style="6" customWidth="1"/>
    <col min="5894" max="5894" width="14.5703125" style="6" customWidth="1"/>
    <col min="5895" max="5895" width="9.140625" style="6"/>
    <col min="5896" max="5896" width="10.42578125" style="6" customWidth="1"/>
    <col min="5897" max="5897" width="9.5703125" style="6" bestFit="1" customWidth="1"/>
    <col min="5898" max="5898" width="9.140625" style="6"/>
    <col min="5899" max="5899" width="9.7109375" style="6" bestFit="1" customWidth="1"/>
    <col min="5900" max="6144" width="9.140625" style="6"/>
    <col min="6145" max="6145" width="4" style="6" bestFit="1" customWidth="1"/>
    <col min="6146" max="6146" width="39.140625" style="6" customWidth="1"/>
    <col min="6147" max="6147" width="4.7109375" style="6" customWidth="1"/>
    <col min="6148" max="6148" width="11.7109375" style="6" customWidth="1"/>
    <col min="6149" max="6149" width="10.28515625" style="6" customWidth="1"/>
    <col min="6150" max="6150" width="14.5703125" style="6" customWidth="1"/>
    <col min="6151" max="6151" width="9.140625" style="6"/>
    <col min="6152" max="6152" width="10.42578125" style="6" customWidth="1"/>
    <col min="6153" max="6153" width="9.5703125" style="6" bestFit="1" customWidth="1"/>
    <col min="6154" max="6154" width="9.140625" style="6"/>
    <col min="6155" max="6155" width="9.7109375" style="6" bestFit="1" customWidth="1"/>
    <col min="6156" max="6400" width="9.140625" style="6"/>
    <col min="6401" max="6401" width="4" style="6" bestFit="1" customWidth="1"/>
    <col min="6402" max="6402" width="39.140625" style="6" customWidth="1"/>
    <col min="6403" max="6403" width="4.7109375" style="6" customWidth="1"/>
    <col min="6404" max="6404" width="11.7109375" style="6" customWidth="1"/>
    <col min="6405" max="6405" width="10.28515625" style="6" customWidth="1"/>
    <col min="6406" max="6406" width="14.5703125" style="6" customWidth="1"/>
    <col min="6407" max="6407" width="9.140625" style="6"/>
    <col min="6408" max="6408" width="10.42578125" style="6" customWidth="1"/>
    <col min="6409" max="6409" width="9.5703125" style="6" bestFit="1" customWidth="1"/>
    <col min="6410" max="6410" width="9.140625" style="6"/>
    <col min="6411" max="6411" width="9.7109375" style="6" bestFit="1" customWidth="1"/>
    <col min="6412" max="6656" width="9.140625" style="6"/>
    <col min="6657" max="6657" width="4" style="6" bestFit="1" customWidth="1"/>
    <col min="6658" max="6658" width="39.140625" style="6" customWidth="1"/>
    <col min="6659" max="6659" width="4.7109375" style="6" customWidth="1"/>
    <col min="6660" max="6660" width="11.7109375" style="6" customWidth="1"/>
    <col min="6661" max="6661" width="10.28515625" style="6" customWidth="1"/>
    <col min="6662" max="6662" width="14.5703125" style="6" customWidth="1"/>
    <col min="6663" max="6663" width="9.140625" style="6"/>
    <col min="6664" max="6664" width="10.42578125" style="6" customWidth="1"/>
    <col min="6665" max="6665" width="9.5703125" style="6" bestFit="1" customWidth="1"/>
    <col min="6666" max="6666" width="9.140625" style="6"/>
    <col min="6667" max="6667" width="9.7109375" style="6" bestFit="1" customWidth="1"/>
    <col min="6668" max="6912" width="9.140625" style="6"/>
    <col min="6913" max="6913" width="4" style="6" bestFit="1" customWidth="1"/>
    <col min="6914" max="6914" width="39.140625" style="6" customWidth="1"/>
    <col min="6915" max="6915" width="4.7109375" style="6" customWidth="1"/>
    <col min="6916" max="6916" width="11.7109375" style="6" customWidth="1"/>
    <col min="6917" max="6917" width="10.28515625" style="6" customWidth="1"/>
    <col min="6918" max="6918" width="14.5703125" style="6" customWidth="1"/>
    <col min="6919" max="6919" width="9.140625" style="6"/>
    <col min="6920" max="6920" width="10.42578125" style="6" customWidth="1"/>
    <col min="6921" max="6921" width="9.5703125" style="6" bestFit="1" customWidth="1"/>
    <col min="6922" max="6922" width="9.140625" style="6"/>
    <col min="6923" max="6923" width="9.7109375" style="6" bestFit="1" customWidth="1"/>
    <col min="6924" max="7168" width="9.140625" style="6"/>
    <col min="7169" max="7169" width="4" style="6" bestFit="1" customWidth="1"/>
    <col min="7170" max="7170" width="39.140625" style="6" customWidth="1"/>
    <col min="7171" max="7171" width="4.7109375" style="6" customWidth="1"/>
    <col min="7172" max="7172" width="11.7109375" style="6" customWidth="1"/>
    <col min="7173" max="7173" width="10.28515625" style="6" customWidth="1"/>
    <col min="7174" max="7174" width="14.5703125" style="6" customWidth="1"/>
    <col min="7175" max="7175" width="9.140625" style="6"/>
    <col min="7176" max="7176" width="10.42578125" style="6" customWidth="1"/>
    <col min="7177" max="7177" width="9.5703125" style="6" bestFit="1" customWidth="1"/>
    <col min="7178" max="7178" width="9.140625" style="6"/>
    <col min="7179" max="7179" width="9.7109375" style="6" bestFit="1" customWidth="1"/>
    <col min="7180" max="7424" width="9.140625" style="6"/>
    <col min="7425" max="7425" width="4" style="6" bestFit="1" customWidth="1"/>
    <col min="7426" max="7426" width="39.140625" style="6" customWidth="1"/>
    <col min="7427" max="7427" width="4.7109375" style="6" customWidth="1"/>
    <col min="7428" max="7428" width="11.7109375" style="6" customWidth="1"/>
    <col min="7429" max="7429" width="10.28515625" style="6" customWidth="1"/>
    <col min="7430" max="7430" width="14.5703125" style="6" customWidth="1"/>
    <col min="7431" max="7431" width="9.140625" style="6"/>
    <col min="7432" max="7432" width="10.42578125" style="6" customWidth="1"/>
    <col min="7433" max="7433" width="9.5703125" style="6" bestFit="1" customWidth="1"/>
    <col min="7434" max="7434" width="9.140625" style="6"/>
    <col min="7435" max="7435" width="9.7109375" style="6" bestFit="1" customWidth="1"/>
    <col min="7436" max="7680" width="9.140625" style="6"/>
    <col min="7681" max="7681" width="4" style="6" bestFit="1" customWidth="1"/>
    <col min="7682" max="7682" width="39.140625" style="6" customWidth="1"/>
    <col min="7683" max="7683" width="4.7109375" style="6" customWidth="1"/>
    <col min="7684" max="7684" width="11.7109375" style="6" customWidth="1"/>
    <col min="7685" max="7685" width="10.28515625" style="6" customWidth="1"/>
    <col min="7686" max="7686" width="14.5703125" style="6" customWidth="1"/>
    <col min="7687" max="7687" width="9.140625" style="6"/>
    <col min="7688" max="7688" width="10.42578125" style="6" customWidth="1"/>
    <col min="7689" max="7689" width="9.5703125" style="6" bestFit="1" customWidth="1"/>
    <col min="7690" max="7690" width="9.140625" style="6"/>
    <col min="7691" max="7691" width="9.7109375" style="6" bestFit="1" customWidth="1"/>
    <col min="7692" max="7936" width="9.140625" style="6"/>
    <col min="7937" max="7937" width="4" style="6" bestFit="1" customWidth="1"/>
    <col min="7938" max="7938" width="39.140625" style="6" customWidth="1"/>
    <col min="7939" max="7939" width="4.7109375" style="6" customWidth="1"/>
    <col min="7940" max="7940" width="11.7109375" style="6" customWidth="1"/>
    <col min="7941" max="7941" width="10.28515625" style="6" customWidth="1"/>
    <col min="7942" max="7942" width="14.5703125" style="6" customWidth="1"/>
    <col min="7943" max="7943" width="9.140625" style="6"/>
    <col min="7944" max="7944" width="10.42578125" style="6" customWidth="1"/>
    <col min="7945" max="7945" width="9.5703125" style="6" bestFit="1" customWidth="1"/>
    <col min="7946" max="7946" width="9.140625" style="6"/>
    <col min="7947" max="7947" width="9.7109375" style="6" bestFit="1" customWidth="1"/>
    <col min="7948" max="8192" width="9.140625" style="6"/>
    <col min="8193" max="8193" width="4" style="6" bestFit="1" customWidth="1"/>
    <col min="8194" max="8194" width="39.140625" style="6" customWidth="1"/>
    <col min="8195" max="8195" width="4.7109375" style="6" customWidth="1"/>
    <col min="8196" max="8196" width="11.7109375" style="6" customWidth="1"/>
    <col min="8197" max="8197" width="10.28515625" style="6" customWidth="1"/>
    <col min="8198" max="8198" width="14.5703125" style="6" customWidth="1"/>
    <col min="8199" max="8199" width="9.140625" style="6"/>
    <col min="8200" max="8200" width="10.42578125" style="6" customWidth="1"/>
    <col min="8201" max="8201" width="9.5703125" style="6" bestFit="1" customWidth="1"/>
    <col min="8202" max="8202" width="9.140625" style="6"/>
    <col min="8203" max="8203" width="9.7109375" style="6" bestFit="1" customWidth="1"/>
    <col min="8204" max="8448" width="9.140625" style="6"/>
    <col min="8449" max="8449" width="4" style="6" bestFit="1" customWidth="1"/>
    <col min="8450" max="8450" width="39.140625" style="6" customWidth="1"/>
    <col min="8451" max="8451" width="4.7109375" style="6" customWidth="1"/>
    <col min="8452" max="8452" width="11.7109375" style="6" customWidth="1"/>
    <col min="8453" max="8453" width="10.28515625" style="6" customWidth="1"/>
    <col min="8454" max="8454" width="14.5703125" style="6" customWidth="1"/>
    <col min="8455" max="8455" width="9.140625" style="6"/>
    <col min="8456" max="8456" width="10.42578125" style="6" customWidth="1"/>
    <col min="8457" max="8457" width="9.5703125" style="6" bestFit="1" customWidth="1"/>
    <col min="8458" max="8458" width="9.140625" style="6"/>
    <col min="8459" max="8459" width="9.7109375" style="6" bestFit="1" customWidth="1"/>
    <col min="8460" max="8704" width="9.140625" style="6"/>
    <col min="8705" max="8705" width="4" style="6" bestFit="1" customWidth="1"/>
    <col min="8706" max="8706" width="39.140625" style="6" customWidth="1"/>
    <col min="8707" max="8707" width="4.7109375" style="6" customWidth="1"/>
    <col min="8708" max="8708" width="11.7109375" style="6" customWidth="1"/>
    <col min="8709" max="8709" width="10.28515625" style="6" customWidth="1"/>
    <col min="8710" max="8710" width="14.5703125" style="6" customWidth="1"/>
    <col min="8711" max="8711" width="9.140625" style="6"/>
    <col min="8712" max="8712" width="10.42578125" style="6" customWidth="1"/>
    <col min="8713" max="8713" width="9.5703125" style="6" bestFit="1" customWidth="1"/>
    <col min="8714" max="8714" width="9.140625" style="6"/>
    <col min="8715" max="8715" width="9.7109375" style="6" bestFit="1" customWidth="1"/>
    <col min="8716" max="8960" width="9.140625" style="6"/>
    <col min="8961" max="8961" width="4" style="6" bestFit="1" customWidth="1"/>
    <col min="8962" max="8962" width="39.140625" style="6" customWidth="1"/>
    <col min="8963" max="8963" width="4.7109375" style="6" customWidth="1"/>
    <col min="8964" max="8964" width="11.7109375" style="6" customWidth="1"/>
    <col min="8965" max="8965" width="10.28515625" style="6" customWidth="1"/>
    <col min="8966" max="8966" width="14.5703125" style="6" customWidth="1"/>
    <col min="8967" max="8967" width="9.140625" style="6"/>
    <col min="8968" max="8968" width="10.42578125" style="6" customWidth="1"/>
    <col min="8969" max="8969" width="9.5703125" style="6" bestFit="1" customWidth="1"/>
    <col min="8970" max="8970" width="9.140625" style="6"/>
    <col min="8971" max="8971" width="9.7109375" style="6" bestFit="1" customWidth="1"/>
    <col min="8972" max="9216" width="9.140625" style="6"/>
    <col min="9217" max="9217" width="4" style="6" bestFit="1" customWidth="1"/>
    <col min="9218" max="9218" width="39.140625" style="6" customWidth="1"/>
    <col min="9219" max="9219" width="4.7109375" style="6" customWidth="1"/>
    <col min="9220" max="9220" width="11.7109375" style="6" customWidth="1"/>
    <col min="9221" max="9221" width="10.28515625" style="6" customWidth="1"/>
    <col min="9222" max="9222" width="14.5703125" style="6" customWidth="1"/>
    <col min="9223" max="9223" width="9.140625" style="6"/>
    <col min="9224" max="9224" width="10.42578125" style="6" customWidth="1"/>
    <col min="9225" max="9225" width="9.5703125" style="6" bestFit="1" customWidth="1"/>
    <col min="9226" max="9226" width="9.140625" style="6"/>
    <col min="9227" max="9227" width="9.7109375" style="6" bestFit="1" customWidth="1"/>
    <col min="9228" max="9472" width="9.140625" style="6"/>
    <col min="9473" max="9473" width="4" style="6" bestFit="1" customWidth="1"/>
    <col min="9474" max="9474" width="39.140625" style="6" customWidth="1"/>
    <col min="9475" max="9475" width="4.7109375" style="6" customWidth="1"/>
    <col min="9476" max="9476" width="11.7109375" style="6" customWidth="1"/>
    <col min="9477" max="9477" width="10.28515625" style="6" customWidth="1"/>
    <col min="9478" max="9478" width="14.5703125" style="6" customWidth="1"/>
    <col min="9479" max="9479" width="9.140625" style="6"/>
    <col min="9480" max="9480" width="10.42578125" style="6" customWidth="1"/>
    <col min="9481" max="9481" width="9.5703125" style="6" bestFit="1" customWidth="1"/>
    <col min="9482" max="9482" width="9.140625" style="6"/>
    <col min="9483" max="9483" width="9.7109375" style="6" bestFit="1" customWidth="1"/>
    <col min="9484" max="9728" width="9.140625" style="6"/>
    <col min="9729" max="9729" width="4" style="6" bestFit="1" customWidth="1"/>
    <col min="9730" max="9730" width="39.140625" style="6" customWidth="1"/>
    <col min="9731" max="9731" width="4.7109375" style="6" customWidth="1"/>
    <col min="9732" max="9732" width="11.7109375" style="6" customWidth="1"/>
    <col min="9733" max="9733" width="10.28515625" style="6" customWidth="1"/>
    <col min="9734" max="9734" width="14.5703125" style="6" customWidth="1"/>
    <col min="9735" max="9735" width="9.140625" style="6"/>
    <col min="9736" max="9736" width="10.42578125" style="6" customWidth="1"/>
    <col min="9737" max="9737" width="9.5703125" style="6" bestFit="1" customWidth="1"/>
    <col min="9738" max="9738" width="9.140625" style="6"/>
    <col min="9739" max="9739" width="9.7109375" style="6" bestFit="1" customWidth="1"/>
    <col min="9740" max="9984" width="9.140625" style="6"/>
    <col min="9985" max="9985" width="4" style="6" bestFit="1" customWidth="1"/>
    <col min="9986" max="9986" width="39.140625" style="6" customWidth="1"/>
    <col min="9987" max="9987" width="4.7109375" style="6" customWidth="1"/>
    <col min="9988" max="9988" width="11.7109375" style="6" customWidth="1"/>
    <col min="9989" max="9989" width="10.28515625" style="6" customWidth="1"/>
    <col min="9990" max="9990" width="14.5703125" style="6" customWidth="1"/>
    <col min="9991" max="9991" width="9.140625" style="6"/>
    <col min="9992" max="9992" width="10.42578125" style="6" customWidth="1"/>
    <col min="9993" max="9993" width="9.5703125" style="6" bestFit="1" customWidth="1"/>
    <col min="9994" max="9994" width="9.140625" style="6"/>
    <col min="9995" max="9995" width="9.7109375" style="6" bestFit="1" customWidth="1"/>
    <col min="9996" max="10240" width="9.140625" style="6"/>
    <col min="10241" max="10241" width="4" style="6" bestFit="1" customWidth="1"/>
    <col min="10242" max="10242" width="39.140625" style="6" customWidth="1"/>
    <col min="10243" max="10243" width="4.7109375" style="6" customWidth="1"/>
    <col min="10244" max="10244" width="11.7109375" style="6" customWidth="1"/>
    <col min="10245" max="10245" width="10.28515625" style="6" customWidth="1"/>
    <col min="10246" max="10246" width="14.5703125" style="6" customWidth="1"/>
    <col min="10247" max="10247" width="9.140625" style="6"/>
    <col min="10248" max="10248" width="10.42578125" style="6" customWidth="1"/>
    <col min="10249" max="10249" width="9.5703125" style="6" bestFit="1" customWidth="1"/>
    <col min="10250" max="10250" width="9.140625" style="6"/>
    <col min="10251" max="10251" width="9.7109375" style="6" bestFit="1" customWidth="1"/>
    <col min="10252" max="10496" width="9.140625" style="6"/>
    <col min="10497" max="10497" width="4" style="6" bestFit="1" customWidth="1"/>
    <col min="10498" max="10498" width="39.140625" style="6" customWidth="1"/>
    <col min="10499" max="10499" width="4.7109375" style="6" customWidth="1"/>
    <col min="10500" max="10500" width="11.7109375" style="6" customWidth="1"/>
    <col min="10501" max="10501" width="10.28515625" style="6" customWidth="1"/>
    <col min="10502" max="10502" width="14.5703125" style="6" customWidth="1"/>
    <col min="10503" max="10503" width="9.140625" style="6"/>
    <col min="10504" max="10504" width="10.42578125" style="6" customWidth="1"/>
    <col min="10505" max="10505" width="9.5703125" style="6" bestFit="1" customWidth="1"/>
    <col min="10506" max="10506" width="9.140625" style="6"/>
    <col min="10507" max="10507" width="9.7109375" style="6" bestFit="1" customWidth="1"/>
    <col min="10508" max="10752" width="9.140625" style="6"/>
    <col min="10753" max="10753" width="4" style="6" bestFit="1" customWidth="1"/>
    <col min="10754" max="10754" width="39.140625" style="6" customWidth="1"/>
    <col min="10755" max="10755" width="4.7109375" style="6" customWidth="1"/>
    <col min="10756" max="10756" width="11.7109375" style="6" customWidth="1"/>
    <col min="10757" max="10757" width="10.28515625" style="6" customWidth="1"/>
    <col min="10758" max="10758" width="14.5703125" style="6" customWidth="1"/>
    <col min="10759" max="10759" width="9.140625" style="6"/>
    <col min="10760" max="10760" width="10.42578125" style="6" customWidth="1"/>
    <col min="10761" max="10761" width="9.5703125" style="6" bestFit="1" customWidth="1"/>
    <col min="10762" max="10762" width="9.140625" style="6"/>
    <col min="10763" max="10763" width="9.7109375" style="6" bestFit="1" customWidth="1"/>
    <col min="10764" max="11008" width="9.140625" style="6"/>
    <col min="11009" max="11009" width="4" style="6" bestFit="1" customWidth="1"/>
    <col min="11010" max="11010" width="39.140625" style="6" customWidth="1"/>
    <col min="11011" max="11011" width="4.7109375" style="6" customWidth="1"/>
    <col min="11012" max="11012" width="11.7109375" style="6" customWidth="1"/>
    <col min="11013" max="11013" width="10.28515625" style="6" customWidth="1"/>
    <col min="11014" max="11014" width="14.5703125" style="6" customWidth="1"/>
    <col min="11015" max="11015" width="9.140625" style="6"/>
    <col min="11016" max="11016" width="10.42578125" style="6" customWidth="1"/>
    <col min="11017" max="11017" width="9.5703125" style="6" bestFit="1" customWidth="1"/>
    <col min="11018" max="11018" width="9.140625" style="6"/>
    <col min="11019" max="11019" width="9.7109375" style="6" bestFit="1" customWidth="1"/>
    <col min="11020" max="11264" width="9.140625" style="6"/>
    <col min="11265" max="11265" width="4" style="6" bestFit="1" customWidth="1"/>
    <col min="11266" max="11266" width="39.140625" style="6" customWidth="1"/>
    <col min="11267" max="11267" width="4.7109375" style="6" customWidth="1"/>
    <col min="11268" max="11268" width="11.7109375" style="6" customWidth="1"/>
    <col min="11269" max="11269" width="10.28515625" style="6" customWidth="1"/>
    <col min="11270" max="11270" width="14.5703125" style="6" customWidth="1"/>
    <col min="11271" max="11271" width="9.140625" style="6"/>
    <col min="11272" max="11272" width="10.42578125" style="6" customWidth="1"/>
    <col min="11273" max="11273" width="9.5703125" style="6" bestFit="1" customWidth="1"/>
    <col min="11274" max="11274" width="9.140625" style="6"/>
    <col min="11275" max="11275" width="9.7109375" style="6" bestFit="1" customWidth="1"/>
    <col min="11276" max="11520" width="9.140625" style="6"/>
    <col min="11521" max="11521" width="4" style="6" bestFit="1" customWidth="1"/>
    <col min="11522" max="11522" width="39.140625" style="6" customWidth="1"/>
    <col min="11523" max="11523" width="4.7109375" style="6" customWidth="1"/>
    <col min="11524" max="11524" width="11.7109375" style="6" customWidth="1"/>
    <col min="11525" max="11525" width="10.28515625" style="6" customWidth="1"/>
    <col min="11526" max="11526" width="14.5703125" style="6" customWidth="1"/>
    <col min="11527" max="11527" width="9.140625" style="6"/>
    <col min="11528" max="11528" width="10.42578125" style="6" customWidth="1"/>
    <col min="11529" max="11529" width="9.5703125" style="6" bestFit="1" customWidth="1"/>
    <col min="11530" max="11530" width="9.140625" style="6"/>
    <col min="11531" max="11531" width="9.7109375" style="6" bestFit="1" customWidth="1"/>
    <col min="11532" max="11776" width="9.140625" style="6"/>
    <col min="11777" max="11777" width="4" style="6" bestFit="1" customWidth="1"/>
    <col min="11778" max="11778" width="39.140625" style="6" customWidth="1"/>
    <col min="11779" max="11779" width="4.7109375" style="6" customWidth="1"/>
    <col min="11780" max="11780" width="11.7109375" style="6" customWidth="1"/>
    <col min="11781" max="11781" width="10.28515625" style="6" customWidth="1"/>
    <col min="11782" max="11782" width="14.5703125" style="6" customWidth="1"/>
    <col min="11783" max="11783" width="9.140625" style="6"/>
    <col min="11784" max="11784" width="10.42578125" style="6" customWidth="1"/>
    <col min="11785" max="11785" width="9.5703125" style="6" bestFit="1" customWidth="1"/>
    <col min="11786" max="11786" width="9.140625" style="6"/>
    <col min="11787" max="11787" width="9.7109375" style="6" bestFit="1" customWidth="1"/>
    <col min="11788" max="12032" width="9.140625" style="6"/>
    <col min="12033" max="12033" width="4" style="6" bestFit="1" customWidth="1"/>
    <col min="12034" max="12034" width="39.140625" style="6" customWidth="1"/>
    <col min="12035" max="12035" width="4.7109375" style="6" customWidth="1"/>
    <col min="12036" max="12036" width="11.7109375" style="6" customWidth="1"/>
    <col min="12037" max="12037" width="10.28515625" style="6" customWidth="1"/>
    <col min="12038" max="12038" width="14.5703125" style="6" customWidth="1"/>
    <col min="12039" max="12039" width="9.140625" style="6"/>
    <col min="12040" max="12040" width="10.42578125" style="6" customWidth="1"/>
    <col min="12041" max="12041" width="9.5703125" style="6" bestFit="1" customWidth="1"/>
    <col min="12042" max="12042" width="9.140625" style="6"/>
    <col min="12043" max="12043" width="9.7109375" style="6" bestFit="1" customWidth="1"/>
    <col min="12044" max="12288" width="9.140625" style="6"/>
    <col min="12289" max="12289" width="4" style="6" bestFit="1" customWidth="1"/>
    <col min="12290" max="12290" width="39.140625" style="6" customWidth="1"/>
    <col min="12291" max="12291" width="4.7109375" style="6" customWidth="1"/>
    <col min="12292" max="12292" width="11.7109375" style="6" customWidth="1"/>
    <col min="12293" max="12293" width="10.28515625" style="6" customWidth="1"/>
    <col min="12294" max="12294" width="14.5703125" style="6" customWidth="1"/>
    <col min="12295" max="12295" width="9.140625" style="6"/>
    <col min="12296" max="12296" width="10.42578125" style="6" customWidth="1"/>
    <col min="12297" max="12297" width="9.5703125" style="6" bestFit="1" customWidth="1"/>
    <col min="12298" max="12298" width="9.140625" style="6"/>
    <col min="12299" max="12299" width="9.7109375" style="6" bestFit="1" customWidth="1"/>
    <col min="12300" max="12544" width="9.140625" style="6"/>
    <col min="12545" max="12545" width="4" style="6" bestFit="1" customWidth="1"/>
    <col min="12546" max="12546" width="39.140625" style="6" customWidth="1"/>
    <col min="12547" max="12547" width="4.7109375" style="6" customWidth="1"/>
    <col min="12548" max="12548" width="11.7109375" style="6" customWidth="1"/>
    <col min="12549" max="12549" width="10.28515625" style="6" customWidth="1"/>
    <col min="12550" max="12550" width="14.5703125" style="6" customWidth="1"/>
    <col min="12551" max="12551" width="9.140625" style="6"/>
    <col min="12552" max="12552" width="10.42578125" style="6" customWidth="1"/>
    <col min="12553" max="12553" width="9.5703125" style="6" bestFit="1" customWidth="1"/>
    <col min="12554" max="12554" width="9.140625" style="6"/>
    <col min="12555" max="12555" width="9.7109375" style="6" bestFit="1" customWidth="1"/>
    <col min="12556" max="12800" width="9.140625" style="6"/>
    <col min="12801" max="12801" width="4" style="6" bestFit="1" customWidth="1"/>
    <col min="12802" max="12802" width="39.140625" style="6" customWidth="1"/>
    <col min="12803" max="12803" width="4.7109375" style="6" customWidth="1"/>
    <col min="12804" max="12804" width="11.7109375" style="6" customWidth="1"/>
    <col min="12805" max="12805" width="10.28515625" style="6" customWidth="1"/>
    <col min="12806" max="12806" width="14.5703125" style="6" customWidth="1"/>
    <col min="12807" max="12807" width="9.140625" style="6"/>
    <col min="12808" max="12808" width="10.42578125" style="6" customWidth="1"/>
    <col min="12809" max="12809" width="9.5703125" style="6" bestFit="1" customWidth="1"/>
    <col min="12810" max="12810" width="9.140625" style="6"/>
    <col min="12811" max="12811" width="9.7109375" style="6" bestFit="1" customWidth="1"/>
    <col min="12812" max="13056" width="9.140625" style="6"/>
    <col min="13057" max="13057" width="4" style="6" bestFit="1" customWidth="1"/>
    <col min="13058" max="13058" width="39.140625" style="6" customWidth="1"/>
    <col min="13059" max="13059" width="4.7109375" style="6" customWidth="1"/>
    <col min="13060" max="13060" width="11.7109375" style="6" customWidth="1"/>
    <col min="13061" max="13061" width="10.28515625" style="6" customWidth="1"/>
    <col min="13062" max="13062" width="14.5703125" style="6" customWidth="1"/>
    <col min="13063" max="13063" width="9.140625" style="6"/>
    <col min="13064" max="13064" width="10.42578125" style="6" customWidth="1"/>
    <col min="13065" max="13065" width="9.5703125" style="6" bestFit="1" customWidth="1"/>
    <col min="13066" max="13066" width="9.140625" style="6"/>
    <col min="13067" max="13067" width="9.7109375" style="6" bestFit="1" customWidth="1"/>
    <col min="13068" max="13312" width="9.140625" style="6"/>
    <col min="13313" max="13313" width="4" style="6" bestFit="1" customWidth="1"/>
    <col min="13314" max="13314" width="39.140625" style="6" customWidth="1"/>
    <col min="13315" max="13315" width="4.7109375" style="6" customWidth="1"/>
    <col min="13316" max="13316" width="11.7109375" style="6" customWidth="1"/>
    <col min="13317" max="13317" width="10.28515625" style="6" customWidth="1"/>
    <col min="13318" max="13318" width="14.5703125" style="6" customWidth="1"/>
    <col min="13319" max="13319" width="9.140625" style="6"/>
    <col min="13320" max="13320" width="10.42578125" style="6" customWidth="1"/>
    <col min="13321" max="13321" width="9.5703125" style="6" bestFit="1" customWidth="1"/>
    <col min="13322" max="13322" width="9.140625" style="6"/>
    <col min="13323" max="13323" width="9.7109375" style="6" bestFit="1" customWidth="1"/>
    <col min="13324" max="13568" width="9.140625" style="6"/>
    <col min="13569" max="13569" width="4" style="6" bestFit="1" customWidth="1"/>
    <col min="13570" max="13570" width="39.140625" style="6" customWidth="1"/>
    <col min="13571" max="13571" width="4.7109375" style="6" customWidth="1"/>
    <col min="13572" max="13572" width="11.7109375" style="6" customWidth="1"/>
    <col min="13573" max="13573" width="10.28515625" style="6" customWidth="1"/>
    <col min="13574" max="13574" width="14.5703125" style="6" customWidth="1"/>
    <col min="13575" max="13575" width="9.140625" style="6"/>
    <col min="13576" max="13576" width="10.42578125" style="6" customWidth="1"/>
    <col min="13577" max="13577" width="9.5703125" style="6" bestFit="1" customWidth="1"/>
    <col min="13578" max="13578" width="9.140625" style="6"/>
    <col min="13579" max="13579" width="9.7109375" style="6" bestFit="1" customWidth="1"/>
    <col min="13580" max="13824" width="9.140625" style="6"/>
    <col min="13825" max="13825" width="4" style="6" bestFit="1" customWidth="1"/>
    <col min="13826" max="13826" width="39.140625" style="6" customWidth="1"/>
    <col min="13827" max="13827" width="4.7109375" style="6" customWidth="1"/>
    <col min="13828" max="13828" width="11.7109375" style="6" customWidth="1"/>
    <col min="13829" max="13829" width="10.28515625" style="6" customWidth="1"/>
    <col min="13830" max="13830" width="14.5703125" style="6" customWidth="1"/>
    <col min="13831" max="13831" width="9.140625" style="6"/>
    <col min="13832" max="13832" width="10.42578125" style="6" customWidth="1"/>
    <col min="13833" max="13833" width="9.5703125" style="6" bestFit="1" customWidth="1"/>
    <col min="13834" max="13834" width="9.140625" style="6"/>
    <col min="13835" max="13835" width="9.7109375" style="6" bestFit="1" customWidth="1"/>
    <col min="13836" max="14080" width="9.140625" style="6"/>
    <col min="14081" max="14081" width="4" style="6" bestFit="1" customWidth="1"/>
    <col min="14082" max="14082" width="39.140625" style="6" customWidth="1"/>
    <col min="14083" max="14083" width="4.7109375" style="6" customWidth="1"/>
    <col min="14084" max="14084" width="11.7109375" style="6" customWidth="1"/>
    <col min="14085" max="14085" width="10.28515625" style="6" customWidth="1"/>
    <col min="14086" max="14086" width="14.5703125" style="6" customWidth="1"/>
    <col min="14087" max="14087" width="9.140625" style="6"/>
    <col min="14088" max="14088" width="10.42578125" style="6" customWidth="1"/>
    <col min="14089" max="14089" width="9.5703125" style="6" bestFit="1" customWidth="1"/>
    <col min="14090" max="14090" width="9.140625" style="6"/>
    <col min="14091" max="14091" width="9.7109375" style="6" bestFit="1" customWidth="1"/>
    <col min="14092" max="14336" width="9.140625" style="6"/>
    <col min="14337" max="14337" width="4" style="6" bestFit="1" customWidth="1"/>
    <col min="14338" max="14338" width="39.140625" style="6" customWidth="1"/>
    <col min="14339" max="14339" width="4.7109375" style="6" customWidth="1"/>
    <col min="14340" max="14340" width="11.7109375" style="6" customWidth="1"/>
    <col min="14341" max="14341" width="10.28515625" style="6" customWidth="1"/>
    <col min="14342" max="14342" width="14.5703125" style="6" customWidth="1"/>
    <col min="14343" max="14343" width="9.140625" style="6"/>
    <col min="14344" max="14344" width="10.42578125" style="6" customWidth="1"/>
    <col min="14345" max="14345" width="9.5703125" style="6" bestFit="1" customWidth="1"/>
    <col min="14346" max="14346" width="9.140625" style="6"/>
    <col min="14347" max="14347" width="9.7109375" style="6" bestFit="1" customWidth="1"/>
    <col min="14348" max="14592" width="9.140625" style="6"/>
    <col min="14593" max="14593" width="4" style="6" bestFit="1" customWidth="1"/>
    <col min="14594" max="14594" width="39.140625" style="6" customWidth="1"/>
    <col min="14595" max="14595" width="4.7109375" style="6" customWidth="1"/>
    <col min="14596" max="14596" width="11.7109375" style="6" customWidth="1"/>
    <col min="14597" max="14597" width="10.28515625" style="6" customWidth="1"/>
    <col min="14598" max="14598" width="14.5703125" style="6" customWidth="1"/>
    <col min="14599" max="14599" width="9.140625" style="6"/>
    <col min="14600" max="14600" width="10.42578125" style="6" customWidth="1"/>
    <col min="14601" max="14601" width="9.5703125" style="6" bestFit="1" customWidth="1"/>
    <col min="14602" max="14602" width="9.140625" style="6"/>
    <col min="14603" max="14603" width="9.7109375" style="6" bestFit="1" customWidth="1"/>
    <col min="14604" max="14848" width="9.140625" style="6"/>
    <col min="14849" max="14849" width="4" style="6" bestFit="1" customWidth="1"/>
    <col min="14850" max="14850" width="39.140625" style="6" customWidth="1"/>
    <col min="14851" max="14851" width="4.7109375" style="6" customWidth="1"/>
    <col min="14852" max="14852" width="11.7109375" style="6" customWidth="1"/>
    <col min="14853" max="14853" width="10.28515625" style="6" customWidth="1"/>
    <col min="14854" max="14854" width="14.5703125" style="6" customWidth="1"/>
    <col min="14855" max="14855" width="9.140625" style="6"/>
    <col min="14856" max="14856" width="10.42578125" style="6" customWidth="1"/>
    <col min="14857" max="14857" width="9.5703125" style="6" bestFit="1" customWidth="1"/>
    <col min="14858" max="14858" width="9.140625" style="6"/>
    <col min="14859" max="14859" width="9.7109375" style="6" bestFit="1" customWidth="1"/>
    <col min="14860" max="15104" width="9.140625" style="6"/>
    <col min="15105" max="15105" width="4" style="6" bestFit="1" customWidth="1"/>
    <col min="15106" max="15106" width="39.140625" style="6" customWidth="1"/>
    <col min="15107" max="15107" width="4.7109375" style="6" customWidth="1"/>
    <col min="15108" max="15108" width="11.7109375" style="6" customWidth="1"/>
    <col min="15109" max="15109" width="10.28515625" style="6" customWidth="1"/>
    <col min="15110" max="15110" width="14.5703125" style="6" customWidth="1"/>
    <col min="15111" max="15111" width="9.140625" style="6"/>
    <col min="15112" max="15112" width="10.42578125" style="6" customWidth="1"/>
    <col min="15113" max="15113" width="9.5703125" style="6" bestFit="1" customWidth="1"/>
    <col min="15114" max="15114" width="9.140625" style="6"/>
    <col min="15115" max="15115" width="9.7109375" style="6" bestFit="1" customWidth="1"/>
    <col min="15116" max="15360" width="9.140625" style="6"/>
    <col min="15361" max="15361" width="4" style="6" bestFit="1" customWidth="1"/>
    <col min="15362" max="15362" width="39.140625" style="6" customWidth="1"/>
    <col min="15363" max="15363" width="4.7109375" style="6" customWidth="1"/>
    <col min="15364" max="15364" width="11.7109375" style="6" customWidth="1"/>
    <col min="15365" max="15365" width="10.28515625" style="6" customWidth="1"/>
    <col min="15366" max="15366" width="14.5703125" style="6" customWidth="1"/>
    <col min="15367" max="15367" width="9.140625" style="6"/>
    <col min="15368" max="15368" width="10.42578125" style="6" customWidth="1"/>
    <col min="15369" max="15369" width="9.5703125" style="6" bestFit="1" customWidth="1"/>
    <col min="15370" max="15370" width="9.140625" style="6"/>
    <col min="15371" max="15371" width="9.7109375" style="6" bestFit="1" customWidth="1"/>
    <col min="15372" max="15616" width="9.140625" style="6"/>
    <col min="15617" max="15617" width="4" style="6" bestFit="1" customWidth="1"/>
    <col min="15618" max="15618" width="39.140625" style="6" customWidth="1"/>
    <col min="15619" max="15619" width="4.7109375" style="6" customWidth="1"/>
    <col min="15620" max="15620" width="11.7109375" style="6" customWidth="1"/>
    <col min="15621" max="15621" width="10.28515625" style="6" customWidth="1"/>
    <col min="15622" max="15622" width="14.5703125" style="6" customWidth="1"/>
    <col min="15623" max="15623" width="9.140625" style="6"/>
    <col min="15624" max="15624" width="10.42578125" style="6" customWidth="1"/>
    <col min="15625" max="15625" width="9.5703125" style="6" bestFit="1" customWidth="1"/>
    <col min="15626" max="15626" width="9.140625" style="6"/>
    <col min="15627" max="15627" width="9.7109375" style="6" bestFit="1" customWidth="1"/>
    <col min="15628" max="15872" width="9.140625" style="6"/>
    <col min="15873" max="15873" width="4" style="6" bestFit="1" customWidth="1"/>
    <col min="15874" max="15874" width="39.140625" style="6" customWidth="1"/>
    <col min="15875" max="15875" width="4.7109375" style="6" customWidth="1"/>
    <col min="15876" max="15876" width="11.7109375" style="6" customWidth="1"/>
    <col min="15877" max="15877" width="10.28515625" style="6" customWidth="1"/>
    <col min="15878" max="15878" width="14.5703125" style="6" customWidth="1"/>
    <col min="15879" max="15879" width="9.140625" style="6"/>
    <col min="15880" max="15880" width="10.42578125" style="6" customWidth="1"/>
    <col min="15881" max="15881" width="9.5703125" style="6" bestFit="1" customWidth="1"/>
    <col min="15882" max="15882" width="9.140625" style="6"/>
    <col min="15883" max="15883" width="9.7109375" style="6" bestFit="1" customWidth="1"/>
    <col min="15884" max="16128" width="9.140625" style="6"/>
    <col min="16129" max="16129" width="4" style="6" bestFit="1" customWidth="1"/>
    <col min="16130" max="16130" width="39.140625" style="6" customWidth="1"/>
    <col min="16131" max="16131" width="4.7109375" style="6" customWidth="1"/>
    <col min="16132" max="16132" width="11.7109375" style="6" customWidth="1"/>
    <col min="16133" max="16133" width="10.28515625" style="6" customWidth="1"/>
    <col min="16134" max="16134" width="14.5703125" style="6" customWidth="1"/>
    <col min="16135" max="16135" width="9.140625" style="6"/>
    <col min="16136" max="16136" width="10.42578125" style="6" customWidth="1"/>
    <col min="16137" max="16137" width="9.5703125" style="6" bestFit="1" customWidth="1"/>
    <col min="16138" max="16138" width="9.140625" style="6"/>
    <col min="16139" max="16139" width="9.7109375" style="6" bestFit="1" customWidth="1"/>
    <col min="16140" max="16384" width="9.140625" style="6"/>
  </cols>
  <sheetData>
    <row r="1" spans="1:19">
      <c r="A1" s="180"/>
      <c r="G1" s="183"/>
      <c r="I1" s="183"/>
      <c r="J1" s="183"/>
    </row>
    <row r="2" spans="1:19" s="190" customFormat="1">
      <c r="A2" s="231" t="s">
        <v>174</v>
      </c>
      <c r="B2" s="232" t="s">
        <v>187</v>
      </c>
      <c r="C2" s="233"/>
      <c r="D2" s="215"/>
      <c r="E2" s="187"/>
      <c r="F2" s="187"/>
      <c r="G2" s="188"/>
      <c r="H2" s="187"/>
      <c r="I2" s="188"/>
      <c r="J2" s="188"/>
      <c r="K2" s="187"/>
    </row>
    <row r="3" spans="1:19" s="190" customFormat="1">
      <c r="A3" s="180"/>
      <c r="B3" s="232"/>
      <c r="C3" s="233"/>
      <c r="D3" s="234"/>
      <c r="E3" s="187"/>
      <c r="F3" s="187"/>
      <c r="G3" s="188"/>
      <c r="H3" s="187"/>
      <c r="I3" s="188"/>
      <c r="J3" s="188"/>
      <c r="K3" s="187"/>
    </row>
    <row r="4" spans="1:19" s="170" customFormat="1" ht="13.5">
      <c r="A4" s="235"/>
      <c r="B4" s="236" t="s">
        <v>23</v>
      </c>
      <c r="C4" s="237" t="s">
        <v>24</v>
      </c>
      <c r="D4" s="238" t="s">
        <v>25</v>
      </c>
      <c r="E4" s="238" t="s">
        <v>26</v>
      </c>
      <c r="F4" s="285" t="s">
        <v>173</v>
      </c>
      <c r="G4" s="183"/>
      <c r="H4" s="286"/>
      <c r="I4" s="183"/>
      <c r="J4" s="183"/>
      <c r="K4" s="182"/>
    </row>
    <row r="5" spans="1:19">
      <c r="A5" s="192"/>
      <c r="E5" s="239" t="s">
        <v>176</v>
      </c>
      <c r="F5" s="239" t="s">
        <v>176</v>
      </c>
      <c r="G5" s="183"/>
      <c r="H5" s="239"/>
      <c r="I5" s="183"/>
      <c r="J5" s="183"/>
    </row>
    <row r="6" spans="1:19">
      <c r="A6" s="192"/>
      <c r="G6" s="183"/>
      <c r="I6" s="183"/>
      <c r="J6" s="183"/>
    </row>
    <row r="7" spans="1:19" ht="51">
      <c r="A7" s="240">
        <v>1</v>
      </c>
      <c r="B7" s="241" t="s">
        <v>188</v>
      </c>
      <c r="D7" s="242"/>
      <c r="E7" s="203"/>
      <c r="F7" s="203"/>
      <c r="G7" s="183"/>
      <c r="H7" s="203"/>
      <c r="I7" s="183"/>
      <c r="J7" s="183"/>
    </row>
    <row r="8" spans="1:19" ht="15">
      <c r="A8" s="192"/>
      <c r="B8" s="243" t="s">
        <v>189</v>
      </c>
      <c r="C8" s="229" t="s">
        <v>190</v>
      </c>
      <c r="D8" s="242">
        <v>15</v>
      </c>
      <c r="E8" s="317"/>
      <c r="F8" s="203">
        <f t="shared" ref="F8:F13" si="0">D8*E8</f>
        <v>0</v>
      </c>
      <c r="G8" s="183"/>
      <c r="H8" s="183"/>
      <c r="I8" s="183"/>
      <c r="K8" s="291"/>
      <c r="M8" s="294"/>
    </row>
    <row r="9" spans="1:19" ht="15">
      <c r="A9" s="192"/>
      <c r="B9" s="243" t="s">
        <v>191</v>
      </c>
      <c r="C9" s="229" t="s">
        <v>190</v>
      </c>
      <c r="D9" s="242">
        <v>350</v>
      </c>
      <c r="E9" s="317"/>
      <c r="F9" s="203">
        <f t="shared" si="0"/>
        <v>0</v>
      </c>
      <c r="G9" s="183"/>
      <c r="H9" s="183"/>
      <c r="I9" s="183"/>
      <c r="K9" s="291"/>
      <c r="M9" s="294"/>
    </row>
    <row r="10" spans="1:19" ht="15">
      <c r="A10" s="192"/>
      <c r="B10" s="243" t="s">
        <v>192</v>
      </c>
      <c r="C10" s="229" t="s">
        <v>190</v>
      </c>
      <c r="D10" s="242">
        <v>15</v>
      </c>
      <c r="E10" s="317"/>
      <c r="F10" s="203">
        <f t="shared" si="0"/>
        <v>0</v>
      </c>
      <c r="G10" s="183"/>
      <c r="H10" s="183"/>
      <c r="I10" s="183"/>
      <c r="K10" s="291"/>
      <c r="M10" s="294"/>
    </row>
    <row r="11" spans="1:19" ht="15">
      <c r="A11" s="192"/>
      <c r="B11" s="243" t="s">
        <v>193</v>
      </c>
      <c r="C11" s="229" t="s">
        <v>190</v>
      </c>
      <c r="D11" s="242">
        <v>5</v>
      </c>
      <c r="E11" s="317"/>
      <c r="F11" s="203">
        <f t="shared" si="0"/>
        <v>0</v>
      </c>
      <c r="G11" s="183"/>
      <c r="H11" s="183"/>
      <c r="I11" s="183"/>
      <c r="K11" s="291"/>
      <c r="M11" s="294"/>
    </row>
    <row r="12" spans="1:19" ht="15">
      <c r="A12" s="192"/>
      <c r="B12" s="243" t="s">
        <v>194</v>
      </c>
      <c r="C12" s="229" t="s">
        <v>190</v>
      </c>
      <c r="D12" s="242">
        <v>120</v>
      </c>
      <c r="E12" s="317"/>
      <c r="F12" s="203">
        <f t="shared" si="0"/>
        <v>0</v>
      </c>
      <c r="G12" s="183"/>
      <c r="H12" s="183"/>
      <c r="I12" s="183"/>
      <c r="K12" s="291"/>
      <c r="M12" s="294"/>
    </row>
    <row r="13" spans="1:19" ht="15">
      <c r="A13" s="192"/>
      <c r="B13" s="243" t="s">
        <v>195</v>
      </c>
      <c r="C13" s="229" t="s">
        <v>190</v>
      </c>
      <c r="D13" s="242">
        <v>60</v>
      </c>
      <c r="E13" s="317"/>
      <c r="F13" s="203">
        <f t="shared" si="0"/>
        <v>0</v>
      </c>
      <c r="G13" s="183"/>
      <c r="H13" s="183"/>
      <c r="I13" s="183"/>
      <c r="K13" s="291"/>
      <c r="M13" s="294"/>
    </row>
    <row r="14" spans="1:19">
      <c r="A14" s="192"/>
      <c r="B14" s="245"/>
      <c r="D14" s="242"/>
      <c r="E14" s="246"/>
      <c r="F14" s="203"/>
      <c r="H14" s="203"/>
      <c r="I14" s="183"/>
    </row>
    <row r="15" spans="1:19" s="252" customFormat="1">
      <c r="A15" s="240">
        <f>A7+1</f>
        <v>2</v>
      </c>
      <c r="B15" s="247" t="s">
        <v>196</v>
      </c>
      <c r="C15" s="248"/>
      <c r="D15" s="249"/>
      <c r="E15" s="250"/>
      <c r="F15" s="251"/>
      <c r="G15" s="288"/>
      <c r="H15" s="287"/>
      <c r="I15" s="295"/>
      <c r="J15" s="296"/>
      <c r="K15" s="297"/>
      <c r="L15" s="297"/>
      <c r="M15" s="298"/>
      <c r="N15" s="213"/>
      <c r="O15" s="298"/>
      <c r="P15" s="297"/>
      <c r="Q15" s="297"/>
      <c r="R15" s="297"/>
      <c r="S15" s="297"/>
    </row>
    <row r="16" spans="1:19" s="252" customFormat="1" ht="15">
      <c r="A16" s="253"/>
      <c r="B16" s="254" t="s">
        <v>197</v>
      </c>
      <c r="C16" s="248" t="s">
        <v>190</v>
      </c>
      <c r="D16" s="249">
        <v>15</v>
      </c>
      <c r="E16" s="318"/>
      <c r="F16" s="251">
        <f>D16*E16</f>
        <v>0</v>
      </c>
      <c r="G16" s="287"/>
      <c r="H16" s="287"/>
      <c r="I16" s="295"/>
      <c r="J16" s="296"/>
      <c r="K16" s="297"/>
      <c r="L16" s="297"/>
      <c r="M16" s="298"/>
      <c r="N16" s="213"/>
      <c r="O16" s="298"/>
      <c r="P16" s="297"/>
      <c r="Q16" s="297"/>
      <c r="R16" s="297"/>
      <c r="S16" s="297"/>
    </row>
    <row r="17" spans="1:19" s="252" customFormat="1" ht="15">
      <c r="A17" s="253"/>
      <c r="B17" s="254" t="s">
        <v>198</v>
      </c>
      <c r="C17" s="248" t="s">
        <v>190</v>
      </c>
      <c r="D17" s="249">
        <v>10</v>
      </c>
      <c r="E17" s="318"/>
      <c r="F17" s="251">
        <f>D17*E17</f>
        <v>0</v>
      </c>
      <c r="G17" s="287"/>
      <c r="H17" s="287"/>
      <c r="I17" s="295"/>
      <c r="J17" s="296"/>
      <c r="K17" s="297"/>
      <c r="L17" s="297"/>
      <c r="M17" s="298"/>
      <c r="N17" s="213"/>
      <c r="O17" s="298"/>
      <c r="P17" s="297"/>
      <c r="Q17" s="297"/>
      <c r="R17" s="297"/>
      <c r="S17" s="297"/>
    </row>
    <row r="18" spans="1:19" s="252" customFormat="1">
      <c r="A18" s="253"/>
      <c r="B18" s="254"/>
      <c r="C18" s="248"/>
      <c r="D18" s="249"/>
      <c r="E18" s="255"/>
      <c r="F18" s="251"/>
      <c r="G18" s="287"/>
      <c r="H18" s="287"/>
      <c r="I18" s="295"/>
      <c r="J18" s="296"/>
      <c r="K18" s="297"/>
      <c r="L18" s="297"/>
      <c r="M18" s="298"/>
      <c r="N18" s="213"/>
      <c r="O18" s="298"/>
      <c r="P18" s="297"/>
      <c r="Q18" s="297"/>
      <c r="R18" s="297"/>
      <c r="S18" s="297"/>
    </row>
    <row r="19" spans="1:19">
      <c r="A19" s="240">
        <f>A15+1</f>
        <v>3</v>
      </c>
      <c r="B19" s="245" t="s">
        <v>199</v>
      </c>
      <c r="D19" s="242"/>
      <c r="E19" s="244"/>
      <c r="F19" s="203"/>
      <c r="G19" s="183"/>
      <c r="H19" s="183"/>
      <c r="I19" s="183"/>
      <c r="J19" s="183"/>
      <c r="K19" s="291"/>
    </row>
    <row r="20" spans="1:19">
      <c r="A20" s="192"/>
      <c r="B20" s="243" t="s">
        <v>200</v>
      </c>
      <c r="C20" s="229" t="s">
        <v>190</v>
      </c>
      <c r="D20" s="242">
        <v>70</v>
      </c>
      <c r="E20" s="317"/>
      <c r="F20" s="203">
        <f>D20*E20</f>
        <v>0</v>
      </c>
      <c r="G20" s="183"/>
      <c r="H20" s="183"/>
      <c r="I20" s="183"/>
      <c r="K20" s="291"/>
      <c r="M20" s="294"/>
    </row>
    <row r="21" spans="1:19">
      <c r="A21" s="192"/>
      <c r="B21" s="243" t="s">
        <v>201</v>
      </c>
      <c r="C21" s="229" t="s">
        <v>190</v>
      </c>
      <c r="D21" s="242">
        <v>350</v>
      </c>
      <c r="E21" s="317"/>
      <c r="F21" s="203">
        <f>D21*E21</f>
        <v>0</v>
      </c>
      <c r="G21" s="183"/>
      <c r="H21" s="183"/>
      <c r="I21" s="183"/>
      <c r="K21" s="291"/>
      <c r="M21" s="294"/>
    </row>
    <row r="22" spans="1:19">
      <c r="A22" s="192"/>
      <c r="B22" s="243" t="s">
        <v>202</v>
      </c>
      <c r="C22" s="229" t="s">
        <v>190</v>
      </c>
      <c r="D22" s="242">
        <v>5</v>
      </c>
      <c r="E22" s="317"/>
      <c r="F22" s="203">
        <f>D22*E22</f>
        <v>0</v>
      </c>
      <c r="G22" s="183"/>
      <c r="H22" s="183"/>
      <c r="I22" s="183"/>
      <c r="K22" s="291"/>
      <c r="M22" s="294"/>
    </row>
    <row r="23" spans="1:19" s="256" customFormat="1">
      <c r="A23" s="253"/>
      <c r="B23" s="254"/>
      <c r="C23" s="248"/>
      <c r="D23" s="249"/>
      <c r="E23" s="255"/>
      <c r="F23" s="251"/>
      <c r="G23" s="287"/>
      <c r="H23" s="287"/>
      <c r="I23" s="287"/>
      <c r="J23" s="288"/>
      <c r="K23" s="289"/>
      <c r="M23" s="299"/>
    </row>
    <row r="24" spans="1:19" ht="25.5">
      <c r="A24" s="257">
        <f>A19+1</f>
        <v>4</v>
      </c>
      <c r="B24" s="245" t="s">
        <v>203</v>
      </c>
      <c r="C24" s="229" t="s">
        <v>190</v>
      </c>
      <c r="D24" s="242">
        <v>5</v>
      </c>
      <c r="E24" s="317"/>
      <c r="F24" s="203">
        <f>D24*E24</f>
        <v>0</v>
      </c>
      <c r="G24" s="183"/>
      <c r="H24" s="183"/>
      <c r="I24" s="183"/>
      <c r="J24" s="183"/>
      <c r="K24" s="291"/>
    </row>
    <row r="25" spans="1:19">
      <c r="A25" s="192"/>
      <c r="B25" s="243"/>
      <c r="D25" s="242"/>
      <c r="E25" s="244"/>
      <c r="F25" s="203"/>
      <c r="G25" s="183"/>
      <c r="H25" s="183"/>
      <c r="I25" s="183"/>
      <c r="J25" s="183"/>
      <c r="K25" s="291"/>
    </row>
    <row r="26" spans="1:19" s="256" customFormat="1">
      <c r="A26" s="257">
        <f>A24+1</f>
        <v>5</v>
      </c>
      <c r="B26" s="258" t="s">
        <v>204</v>
      </c>
      <c r="C26" s="248" t="s">
        <v>190</v>
      </c>
      <c r="D26" s="249">
        <v>5</v>
      </c>
      <c r="E26" s="318"/>
      <c r="F26" s="251">
        <f>D26*E26</f>
        <v>0</v>
      </c>
      <c r="G26" s="287"/>
      <c r="H26" s="287"/>
      <c r="I26" s="287"/>
      <c r="J26" s="287"/>
      <c r="K26" s="289"/>
    </row>
    <row r="27" spans="1:19" s="256" customFormat="1">
      <c r="A27" s="259"/>
      <c r="B27" s="254"/>
      <c r="C27" s="248"/>
      <c r="D27" s="249"/>
      <c r="E27" s="255"/>
      <c r="F27" s="251"/>
      <c r="G27" s="287"/>
      <c r="H27" s="287"/>
      <c r="I27" s="287"/>
      <c r="J27" s="287"/>
      <c r="K27" s="289"/>
    </row>
    <row r="28" spans="1:19" s="256" customFormat="1" ht="38.25">
      <c r="A28" s="257">
        <f>A26+1</f>
        <v>6</v>
      </c>
      <c r="B28" s="258" t="s">
        <v>205</v>
      </c>
      <c r="C28" s="248" t="s">
        <v>190</v>
      </c>
      <c r="D28" s="249">
        <v>20</v>
      </c>
      <c r="E28" s="318"/>
      <c r="F28" s="251">
        <f>D28*E28</f>
        <v>0</v>
      </c>
      <c r="G28" s="287"/>
      <c r="H28" s="287"/>
      <c r="I28" s="287"/>
      <c r="J28" s="287"/>
      <c r="K28" s="289"/>
    </row>
    <row r="29" spans="1:19" s="256" customFormat="1">
      <c r="A29" s="253"/>
      <c r="B29" s="254"/>
      <c r="C29" s="248"/>
      <c r="D29" s="249"/>
      <c r="E29" s="255"/>
      <c r="F29" s="251"/>
      <c r="G29" s="287"/>
      <c r="H29" s="287"/>
      <c r="I29" s="287"/>
      <c r="J29" s="288"/>
      <c r="K29" s="289"/>
      <c r="M29" s="299"/>
    </row>
    <row r="30" spans="1:19" s="256" customFormat="1" ht="27.75">
      <c r="A30" s="257">
        <f>A28+1</f>
        <v>7</v>
      </c>
      <c r="B30" s="258" t="s">
        <v>206</v>
      </c>
      <c r="C30" s="248" t="s">
        <v>207</v>
      </c>
      <c r="D30" s="249">
        <v>115</v>
      </c>
      <c r="E30" s="318"/>
      <c r="F30" s="251">
        <f>D30*E30</f>
        <v>0</v>
      </c>
      <c r="G30" s="288"/>
      <c r="H30" s="251"/>
      <c r="I30" s="287"/>
      <c r="J30" s="288"/>
      <c r="K30" s="290"/>
    </row>
    <row r="31" spans="1:19" s="256" customFormat="1">
      <c r="A31" s="253"/>
      <c r="B31" s="258"/>
      <c r="C31" s="248"/>
      <c r="D31" s="260"/>
      <c r="E31" s="251"/>
      <c r="F31" s="251"/>
      <c r="G31" s="288"/>
      <c r="H31" s="251"/>
      <c r="I31" s="287"/>
      <c r="J31" s="288"/>
      <c r="K31" s="290"/>
    </row>
    <row r="32" spans="1:19" s="256" customFormat="1">
      <c r="A32" s="259">
        <f>A30+1</f>
        <v>8</v>
      </c>
      <c r="B32" s="258" t="s">
        <v>208</v>
      </c>
      <c r="C32" s="248" t="s">
        <v>20</v>
      </c>
      <c r="D32" s="249">
        <v>13</v>
      </c>
      <c r="E32" s="318"/>
      <c r="F32" s="251">
        <f>D32*E32</f>
        <v>0</v>
      </c>
      <c r="G32" s="287"/>
      <c r="H32" s="287"/>
      <c r="I32" s="287"/>
      <c r="J32" s="288"/>
      <c r="K32" s="289"/>
    </row>
    <row r="33" spans="1:11" s="256" customFormat="1">
      <c r="A33" s="253"/>
      <c r="B33" s="258"/>
      <c r="C33" s="248"/>
      <c r="D33" s="249"/>
      <c r="E33" s="261"/>
      <c r="F33" s="251"/>
      <c r="G33" s="288"/>
      <c r="H33" s="287"/>
      <c r="I33" s="287"/>
      <c r="J33" s="288"/>
      <c r="K33" s="290"/>
    </row>
    <row r="34" spans="1:11" s="256" customFormat="1" ht="51">
      <c r="A34" s="259">
        <f>A32+1</f>
        <v>9</v>
      </c>
      <c r="B34" s="262" t="s">
        <v>209</v>
      </c>
      <c r="C34" s="248" t="s">
        <v>20</v>
      </c>
      <c r="D34" s="249">
        <v>1</v>
      </c>
      <c r="E34" s="261"/>
      <c r="F34" s="251"/>
      <c r="G34" s="261"/>
      <c r="H34" s="251"/>
      <c r="I34" s="287"/>
      <c r="J34" s="287"/>
      <c r="K34" s="300"/>
    </row>
    <row r="35" spans="1:11" s="256" customFormat="1">
      <c r="A35" s="253"/>
      <c r="B35" s="258" t="s">
        <v>210</v>
      </c>
      <c r="C35" s="248" t="s">
        <v>20</v>
      </c>
      <c r="D35" s="249">
        <v>1</v>
      </c>
      <c r="E35" s="261"/>
      <c r="F35" s="251"/>
      <c r="G35" s="261"/>
      <c r="H35" s="251"/>
      <c r="I35" s="287"/>
      <c r="J35" s="287"/>
      <c r="K35" s="300"/>
    </row>
    <row r="36" spans="1:11" s="256" customFormat="1" ht="25.5">
      <c r="A36" s="253"/>
      <c r="B36" s="258" t="s">
        <v>211</v>
      </c>
      <c r="C36" s="248" t="s">
        <v>20</v>
      </c>
      <c r="D36" s="249">
        <v>1</v>
      </c>
      <c r="E36" s="261"/>
      <c r="F36" s="251"/>
      <c r="G36" s="261"/>
      <c r="H36" s="251"/>
      <c r="I36" s="287"/>
      <c r="J36" s="287"/>
      <c r="K36" s="300"/>
    </row>
    <row r="37" spans="1:11" s="256" customFormat="1">
      <c r="A37" s="253"/>
      <c r="B37" s="258" t="s">
        <v>212</v>
      </c>
      <c r="C37" s="248"/>
      <c r="D37" s="249"/>
      <c r="E37" s="261"/>
      <c r="F37" s="251"/>
      <c r="G37" s="261"/>
      <c r="H37" s="251"/>
      <c r="I37" s="287"/>
      <c r="J37" s="287"/>
      <c r="K37" s="300"/>
    </row>
    <row r="38" spans="1:11" s="256" customFormat="1">
      <c r="A38" s="253"/>
      <c r="B38" s="258" t="s">
        <v>213</v>
      </c>
      <c r="C38" s="248" t="s">
        <v>20</v>
      </c>
      <c r="D38" s="249">
        <v>1</v>
      </c>
      <c r="E38" s="261"/>
      <c r="F38" s="251"/>
      <c r="G38" s="261"/>
      <c r="H38" s="251"/>
      <c r="I38" s="287"/>
      <c r="J38" s="287"/>
      <c r="K38" s="300"/>
    </row>
    <row r="39" spans="1:11" s="256" customFormat="1">
      <c r="A39" s="253"/>
      <c r="B39" s="258" t="s">
        <v>214</v>
      </c>
      <c r="C39" s="248" t="s">
        <v>20</v>
      </c>
      <c r="D39" s="249">
        <v>1</v>
      </c>
      <c r="E39" s="261"/>
      <c r="F39" s="251"/>
      <c r="G39" s="261"/>
      <c r="H39" s="251"/>
      <c r="I39" s="287"/>
      <c r="J39" s="287"/>
      <c r="K39" s="300"/>
    </row>
    <row r="40" spans="1:11" s="256" customFormat="1">
      <c r="A40" s="253"/>
      <c r="B40" s="258" t="s">
        <v>215</v>
      </c>
      <c r="C40" s="248" t="s">
        <v>20</v>
      </c>
      <c r="D40" s="249">
        <v>9</v>
      </c>
      <c r="E40" s="261"/>
      <c r="F40" s="251"/>
      <c r="G40" s="261"/>
      <c r="H40" s="251"/>
      <c r="I40" s="287"/>
      <c r="J40" s="287"/>
      <c r="K40" s="300"/>
    </row>
    <row r="41" spans="1:11" s="256" customFormat="1">
      <c r="A41" s="253"/>
      <c r="B41" s="263" t="s">
        <v>216</v>
      </c>
      <c r="C41" s="248" t="s">
        <v>20</v>
      </c>
      <c r="D41" s="249">
        <v>1</v>
      </c>
      <c r="E41" s="261"/>
      <c r="F41" s="251"/>
      <c r="G41" s="261"/>
      <c r="H41" s="251"/>
      <c r="I41" s="287"/>
      <c r="J41" s="287"/>
      <c r="K41" s="300"/>
    </row>
    <row r="42" spans="1:11" s="256" customFormat="1" ht="25.5">
      <c r="A42" s="253"/>
      <c r="B42" s="258" t="s">
        <v>217</v>
      </c>
      <c r="C42" s="248" t="s">
        <v>20</v>
      </c>
      <c r="D42" s="249">
        <v>1</v>
      </c>
      <c r="E42" s="261"/>
      <c r="F42" s="251"/>
      <c r="G42" s="261"/>
      <c r="H42" s="251"/>
      <c r="I42" s="287"/>
      <c r="J42" s="287"/>
      <c r="K42" s="300"/>
    </row>
    <row r="43" spans="1:11" s="256" customFormat="1" ht="25.5">
      <c r="A43" s="253"/>
      <c r="B43" s="264" t="s">
        <v>218</v>
      </c>
      <c r="C43" s="248" t="s">
        <v>20</v>
      </c>
      <c r="D43" s="249">
        <v>1</v>
      </c>
      <c r="E43" s="261"/>
      <c r="F43" s="251"/>
      <c r="G43" s="261"/>
      <c r="H43" s="251"/>
      <c r="I43" s="287"/>
      <c r="J43" s="287"/>
      <c r="K43" s="300"/>
    </row>
    <row r="44" spans="1:11" s="256" customFormat="1" ht="51">
      <c r="A44" s="253"/>
      <c r="B44" s="263" t="s">
        <v>219</v>
      </c>
      <c r="C44" s="248" t="s">
        <v>3</v>
      </c>
      <c r="D44" s="249">
        <v>1</v>
      </c>
      <c r="E44" s="261"/>
      <c r="F44" s="251"/>
      <c r="G44" s="261"/>
      <c r="H44" s="251"/>
      <c r="I44" s="287"/>
      <c r="J44" s="287"/>
      <c r="K44" s="300"/>
    </row>
    <row r="45" spans="1:11" s="256" customFormat="1" ht="25.5">
      <c r="A45" s="253"/>
      <c r="B45" s="263" t="s">
        <v>220</v>
      </c>
      <c r="C45" s="248" t="s">
        <v>3</v>
      </c>
      <c r="D45" s="249">
        <v>1</v>
      </c>
      <c r="E45" s="261"/>
      <c r="F45" s="251"/>
      <c r="G45" s="261"/>
      <c r="H45" s="251"/>
      <c r="I45" s="287"/>
      <c r="J45" s="287"/>
      <c r="K45" s="300"/>
    </row>
    <row r="46" spans="1:11" s="256" customFormat="1">
      <c r="A46" s="253"/>
      <c r="B46" s="263" t="s">
        <v>221</v>
      </c>
      <c r="C46" s="248" t="s">
        <v>20</v>
      </c>
      <c r="D46" s="249">
        <v>3</v>
      </c>
      <c r="E46" s="261"/>
      <c r="F46" s="251"/>
      <c r="G46" s="261"/>
      <c r="H46" s="251"/>
      <c r="I46" s="287"/>
      <c r="J46" s="287"/>
      <c r="K46" s="300"/>
    </row>
    <row r="47" spans="1:11" s="252" customFormat="1" ht="25.5">
      <c r="A47" s="206"/>
      <c r="B47" s="265" t="s">
        <v>222</v>
      </c>
      <c r="C47" s="248" t="s">
        <v>3</v>
      </c>
      <c r="D47" s="249">
        <v>1</v>
      </c>
      <c r="E47" s="208"/>
      <c r="F47" s="251"/>
      <c r="G47" s="261"/>
      <c r="H47" s="251"/>
      <c r="I47" s="298"/>
      <c r="J47" s="301"/>
      <c r="K47" s="302"/>
    </row>
    <row r="48" spans="1:11" s="256" customFormat="1">
      <c r="A48" s="253"/>
      <c r="B48" s="258" t="s">
        <v>223</v>
      </c>
      <c r="C48" s="248" t="s">
        <v>3</v>
      </c>
      <c r="D48" s="249">
        <v>1</v>
      </c>
      <c r="E48" s="319"/>
      <c r="F48" s="251">
        <f>D48*E48</f>
        <v>0</v>
      </c>
      <c r="G48" s="287"/>
      <c r="H48" s="288"/>
      <c r="I48" s="288"/>
      <c r="J48" s="288"/>
      <c r="K48" s="300"/>
    </row>
    <row r="49" spans="1:12" s="256" customFormat="1">
      <c r="A49" s="253"/>
      <c r="B49" s="266"/>
      <c r="C49" s="248"/>
      <c r="D49" s="249"/>
      <c r="E49" s="261"/>
      <c r="F49" s="251"/>
      <c r="G49" s="288"/>
      <c r="H49" s="287"/>
      <c r="I49" s="287"/>
      <c r="J49" s="288"/>
      <c r="K49" s="290"/>
    </row>
    <row r="50" spans="1:12" s="256" customFormat="1">
      <c r="A50" s="257">
        <f>A34+1</f>
        <v>10</v>
      </c>
      <c r="B50" s="262" t="s">
        <v>224</v>
      </c>
      <c r="C50" s="248"/>
      <c r="D50" s="249"/>
      <c r="E50" s="261"/>
      <c r="F50" s="251"/>
      <c r="G50" s="261"/>
      <c r="H50" s="251"/>
      <c r="I50" s="287"/>
      <c r="J50" s="287"/>
      <c r="K50" s="300"/>
    </row>
    <row r="51" spans="1:12" s="256" customFormat="1" ht="25.5">
      <c r="A51" s="253"/>
      <c r="B51" s="254" t="s">
        <v>225</v>
      </c>
      <c r="C51" s="248" t="s">
        <v>3</v>
      </c>
      <c r="D51" s="249">
        <v>1</v>
      </c>
      <c r="E51" s="261"/>
      <c r="F51" s="251"/>
      <c r="G51" s="261"/>
      <c r="H51" s="251"/>
      <c r="I51" s="288"/>
      <c r="J51" s="288"/>
      <c r="K51" s="299"/>
      <c r="L51" s="303"/>
    </row>
    <row r="52" spans="1:12" s="256" customFormat="1">
      <c r="A52" s="253"/>
      <c r="B52" s="258" t="s">
        <v>223</v>
      </c>
      <c r="C52" s="248" t="s">
        <v>3</v>
      </c>
      <c r="D52" s="249">
        <v>1</v>
      </c>
      <c r="E52" s="319"/>
      <c r="F52" s="251">
        <f>D52*E52</f>
        <v>0</v>
      </c>
      <c r="G52" s="287"/>
      <c r="H52" s="288"/>
      <c r="I52" s="288"/>
      <c r="J52" s="288"/>
      <c r="K52" s="300"/>
    </row>
    <row r="53" spans="1:12" s="256" customFormat="1">
      <c r="A53" s="253"/>
      <c r="B53" s="258"/>
      <c r="C53" s="248"/>
      <c r="D53" s="249"/>
      <c r="E53" s="261"/>
      <c r="F53" s="251"/>
      <c r="G53" s="287"/>
      <c r="H53" s="288"/>
      <c r="I53" s="288"/>
      <c r="J53" s="288"/>
      <c r="K53" s="300"/>
    </row>
    <row r="54" spans="1:12" s="256" customFormat="1">
      <c r="A54" s="257">
        <f>A50+1</f>
        <v>11</v>
      </c>
      <c r="B54" s="262" t="s">
        <v>226</v>
      </c>
      <c r="C54" s="248"/>
      <c r="D54" s="249"/>
      <c r="E54" s="261"/>
      <c r="F54" s="251"/>
      <c r="G54" s="261"/>
      <c r="H54" s="251"/>
      <c r="I54" s="287"/>
      <c r="J54" s="287"/>
      <c r="K54" s="300"/>
    </row>
    <row r="55" spans="1:12" s="256" customFormat="1">
      <c r="A55" s="253"/>
      <c r="B55" s="254" t="s">
        <v>227</v>
      </c>
      <c r="C55" s="248" t="s">
        <v>20</v>
      </c>
      <c r="D55" s="249">
        <v>1</v>
      </c>
      <c r="E55" s="261"/>
      <c r="F55" s="251"/>
      <c r="G55" s="261"/>
      <c r="H55" s="251"/>
      <c r="I55" s="288"/>
      <c r="J55" s="288"/>
      <c r="K55" s="299"/>
    </row>
    <row r="56" spans="1:12" s="256" customFormat="1">
      <c r="A56" s="253"/>
      <c r="B56" s="254" t="s">
        <v>228</v>
      </c>
      <c r="C56" s="248" t="s">
        <v>20</v>
      </c>
      <c r="D56" s="249">
        <v>1</v>
      </c>
      <c r="E56" s="261"/>
      <c r="F56" s="251"/>
      <c r="G56" s="261"/>
      <c r="H56" s="251"/>
      <c r="I56" s="288"/>
      <c r="J56" s="288"/>
      <c r="K56" s="299"/>
    </row>
    <row r="57" spans="1:12" s="256" customFormat="1" ht="25.5">
      <c r="A57" s="253"/>
      <c r="B57" s="254" t="s">
        <v>229</v>
      </c>
      <c r="C57" s="248"/>
      <c r="D57" s="249"/>
      <c r="E57" s="261"/>
      <c r="F57" s="251"/>
      <c r="G57" s="261"/>
      <c r="H57" s="251"/>
      <c r="I57" s="288"/>
      <c r="J57" s="288"/>
      <c r="K57" s="299"/>
    </row>
    <row r="58" spans="1:12" s="256" customFormat="1">
      <c r="A58" s="253"/>
      <c r="B58" s="258" t="s">
        <v>230</v>
      </c>
      <c r="C58" s="248" t="s">
        <v>3</v>
      </c>
      <c r="D58" s="249">
        <v>1</v>
      </c>
      <c r="E58" s="261"/>
      <c r="F58" s="251"/>
      <c r="G58" s="261"/>
      <c r="H58" s="251"/>
      <c r="I58" s="287"/>
      <c r="J58" s="287"/>
      <c r="K58" s="300"/>
    </row>
    <row r="59" spans="1:12" s="256" customFormat="1">
      <c r="A59" s="253"/>
      <c r="B59" s="258" t="s">
        <v>231</v>
      </c>
      <c r="C59" s="248" t="s">
        <v>3</v>
      </c>
      <c r="D59" s="249">
        <v>1</v>
      </c>
      <c r="E59" s="261"/>
      <c r="F59" s="251"/>
      <c r="G59" s="261"/>
      <c r="H59" s="251"/>
      <c r="I59" s="287"/>
      <c r="J59" s="287"/>
      <c r="K59" s="300"/>
    </row>
    <row r="60" spans="1:12" s="256" customFormat="1">
      <c r="A60" s="253"/>
      <c r="B60" s="265" t="s">
        <v>232</v>
      </c>
      <c r="C60" s="248" t="s">
        <v>3</v>
      </c>
      <c r="D60" s="249">
        <v>1</v>
      </c>
      <c r="E60" s="261"/>
      <c r="F60" s="251"/>
      <c r="G60" s="261"/>
      <c r="H60" s="251"/>
      <c r="I60" s="288"/>
      <c r="J60" s="288"/>
      <c r="K60" s="299"/>
    </row>
    <row r="61" spans="1:12" s="256" customFormat="1">
      <c r="A61" s="253"/>
      <c r="B61" s="258" t="s">
        <v>223</v>
      </c>
      <c r="C61" s="248" t="s">
        <v>3</v>
      </c>
      <c r="D61" s="249">
        <v>1</v>
      </c>
      <c r="E61" s="319"/>
      <c r="F61" s="251">
        <f>D61*E61</f>
        <v>0</v>
      </c>
      <c r="G61" s="287"/>
      <c r="H61" s="288"/>
      <c r="I61" s="288"/>
      <c r="J61" s="288"/>
      <c r="K61" s="300"/>
    </row>
    <row r="62" spans="1:12" s="256" customFormat="1">
      <c r="A62" s="253"/>
      <c r="B62" s="258"/>
      <c r="C62" s="248"/>
      <c r="D62" s="249"/>
      <c r="E62" s="261"/>
      <c r="F62" s="251"/>
      <c r="G62" s="287"/>
      <c r="H62" s="288"/>
      <c r="I62" s="288"/>
      <c r="J62" s="288"/>
      <c r="K62" s="300"/>
    </row>
    <row r="63" spans="1:12" s="256" customFormat="1">
      <c r="A63" s="257">
        <f>A54+1</f>
        <v>12</v>
      </c>
      <c r="B63" s="262" t="s">
        <v>233</v>
      </c>
      <c r="C63" s="248"/>
      <c r="D63" s="249"/>
      <c r="E63" s="261"/>
      <c r="F63" s="251"/>
      <c r="G63" s="261"/>
      <c r="H63" s="251"/>
      <c r="I63" s="287"/>
      <c r="J63" s="287"/>
      <c r="K63" s="300"/>
    </row>
    <row r="64" spans="1:12" s="256" customFormat="1" ht="25.5">
      <c r="A64" s="253"/>
      <c r="B64" s="254" t="s">
        <v>234</v>
      </c>
      <c r="C64" s="248" t="s">
        <v>3</v>
      </c>
      <c r="D64" s="249">
        <v>1</v>
      </c>
      <c r="E64" s="261"/>
      <c r="F64" s="251"/>
      <c r="G64" s="261"/>
      <c r="H64" s="251"/>
      <c r="I64" s="288"/>
      <c r="J64" s="288"/>
      <c r="K64" s="299"/>
    </row>
    <row r="65" spans="1:19" s="256" customFormat="1">
      <c r="A65" s="253"/>
      <c r="B65" s="265" t="s">
        <v>232</v>
      </c>
      <c r="C65" s="248" t="s">
        <v>3</v>
      </c>
      <c r="D65" s="249">
        <v>1</v>
      </c>
      <c r="E65" s="261"/>
      <c r="F65" s="251"/>
      <c r="G65" s="261"/>
      <c r="H65" s="251"/>
      <c r="I65" s="288"/>
      <c r="J65" s="288"/>
      <c r="K65" s="299"/>
    </row>
    <row r="66" spans="1:19" s="256" customFormat="1">
      <c r="A66" s="253"/>
      <c r="B66" s="258" t="s">
        <v>223</v>
      </c>
      <c r="C66" s="248" t="s">
        <v>3</v>
      </c>
      <c r="D66" s="249">
        <v>1</v>
      </c>
      <c r="E66" s="319"/>
      <c r="F66" s="251">
        <f>D66*E66</f>
        <v>0</v>
      </c>
      <c r="G66" s="287"/>
      <c r="H66" s="288"/>
      <c r="I66" s="288"/>
      <c r="J66" s="288"/>
      <c r="K66" s="300"/>
    </row>
    <row r="67" spans="1:19" s="256" customFormat="1">
      <c r="A67" s="253"/>
      <c r="B67" s="258"/>
      <c r="C67" s="248"/>
      <c r="D67" s="249"/>
      <c r="E67" s="261"/>
      <c r="F67" s="251"/>
      <c r="G67" s="287"/>
      <c r="H67" s="288"/>
      <c r="I67" s="288"/>
      <c r="J67" s="288"/>
      <c r="K67" s="300"/>
    </row>
    <row r="68" spans="1:19" s="252" customFormat="1" ht="63.75">
      <c r="A68" s="257">
        <f>A63+1</f>
        <v>13</v>
      </c>
      <c r="B68" s="247" t="s">
        <v>235</v>
      </c>
      <c r="C68" s="248" t="s">
        <v>20</v>
      </c>
      <c r="D68" s="249">
        <v>1</v>
      </c>
      <c r="E68" s="208"/>
      <c r="F68" s="251"/>
      <c r="G68" s="261"/>
      <c r="H68" s="251"/>
      <c r="I68" s="298"/>
      <c r="J68" s="301"/>
      <c r="K68" s="302"/>
    </row>
    <row r="69" spans="1:19" s="256" customFormat="1">
      <c r="A69" s="253"/>
      <c r="B69" s="258" t="s">
        <v>236</v>
      </c>
      <c r="C69" s="248" t="s">
        <v>20</v>
      </c>
      <c r="D69" s="249">
        <v>1</v>
      </c>
      <c r="E69" s="250"/>
      <c r="F69" s="251"/>
      <c r="G69" s="261"/>
      <c r="H69" s="251"/>
      <c r="I69" s="287"/>
      <c r="J69" s="287"/>
      <c r="K69" s="300"/>
    </row>
    <row r="70" spans="1:19" s="252" customFormat="1">
      <c r="A70" s="253"/>
      <c r="B70" s="258" t="s">
        <v>212</v>
      </c>
      <c r="C70" s="248"/>
      <c r="D70" s="249"/>
      <c r="E70" s="250"/>
      <c r="F70" s="251"/>
      <c r="G70" s="261"/>
      <c r="H70" s="251"/>
      <c r="I70" s="295"/>
      <c r="J70" s="296"/>
      <c r="K70" s="297"/>
      <c r="L70" s="297"/>
      <c r="M70" s="298"/>
      <c r="N70" s="213"/>
      <c r="O70" s="298"/>
      <c r="P70" s="297"/>
      <c r="Q70" s="297"/>
      <c r="R70" s="297"/>
      <c r="S70" s="297"/>
    </row>
    <row r="71" spans="1:19" s="252" customFormat="1">
      <c r="A71" s="253"/>
      <c r="B71" s="258" t="s">
        <v>214</v>
      </c>
      <c r="C71" s="248" t="s">
        <v>20</v>
      </c>
      <c r="D71" s="249">
        <v>1</v>
      </c>
      <c r="E71" s="250"/>
      <c r="F71" s="251"/>
      <c r="G71" s="261"/>
      <c r="H71" s="251"/>
      <c r="I71" s="295"/>
      <c r="J71" s="296"/>
      <c r="K71" s="297"/>
      <c r="L71" s="297"/>
      <c r="M71" s="298"/>
      <c r="N71" s="213"/>
      <c r="O71" s="298"/>
      <c r="P71" s="297"/>
      <c r="Q71" s="297"/>
      <c r="R71" s="297"/>
      <c r="S71" s="297"/>
    </row>
    <row r="72" spans="1:19" s="252" customFormat="1">
      <c r="A72" s="253"/>
      <c r="B72" s="258" t="s">
        <v>237</v>
      </c>
      <c r="C72" s="248" t="s">
        <v>20</v>
      </c>
      <c r="D72" s="249">
        <v>1</v>
      </c>
      <c r="E72" s="250"/>
      <c r="F72" s="251"/>
      <c r="G72" s="261"/>
      <c r="H72" s="251"/>
      <c r="I72" s="295"/>
      <c r="J72" s="296"/>
      <c r="K72" s="297"/>
      <c r="L72" s="297"/>
      <c r="M72" s="298"/>
      <c r="N72" s="213"/>
      <c r="O72" s="298"/>
      <c r="P72" s="297"/>
      <c r="Q72" s="297"/>
      <c r="R72" s="297"/>
      <c r="S72" s="297"/>
    </row>
    <row r="73" spans="1:19" s="252" customFormat="1">
      <c r="A73" s="206"/>
      <c r="B73" s="265" t="s">
        <v>238</v>
      </c>
      <c r="C73" s="248" t="s">
        <v>20</v>
      </c>
      <c r="D73" s="249">
        <v>1</v>
      </c>
      <c r="E73" s="208"/>
      <c r="F73" s="251"/>
      <c r="G73" s="261"/>
      <c r="H73" s="251"/>
      <c r="I73" s="298"/>
      <c r="J73" s="301"/>
      <c r="K73" s="302"/>
    </row>
    <row r="74" spans="1:19" s="252" customFormat="1">
      <c r="A74" s="206"/>
      <c r="B74" s="265" t="s">
        <v>239</v>
      </c>
      <c r="C74" s="248" t="s">
        <v>20</v>
      </c>
      <c r="D74" s="249">
        <v>1</v>
      </c>
      <c r="E74" s="208"/>
      <c r="F74" s="251"/>
      <c r="G74" s="261"/>
      <c r="H74" s="251"/>
      <c r="I74" s="298"/>
      <c r="J74" s="301"/>
      <c r="K74" s="302"/>
    </row>
    <row r="75" spans="1:19" s="252" customFormat="1">
      <c r="A75" s="206"/>
      <c r="B75" s="265" t="s">
        <v>240</v>
      </c>
      <c r="C75" s="248" t="s">
        <v>3</v>
      </c>
      <c r="D75" s="249">
        <v>1</v>
      </c>
      <c r="E75" s="208"/>
      <c r="F75" s="251"/>
      <c r="G75" s="261"/>
      <c r="H75" s="251"/>
      <c r="I75" s="298"/>
      <c r="J75" s="301"/>
      <c r="K75" s="302"/>
    </row>
    <row r="76" spans="1:19" s="256" customFormat="1">
      <c r="A76" s="253"/>
      <c r="B76" s="258" t="s">
        <v>223</v>
      </c>
      <c r="C76" s="248" t="s">
        <v>3</v>
      </c>
      <c r="D76" s="249">
        <v>1</v>
      </c>
      <c r="E76" s="319"/>
      <c r="F76" s="251">
        <f>D76*E76</f>
        <v>0</v>
      </c>
      <c r="G76" s="287"/>
      <c r="H76" s="288"/>
      <c r="I76" s="288"/>
      <c r="J76" s="288"/>
      <c r="K76" s="300"/>
    </row>
    <row r="77" spans="1:19" s="252" customFormat="1">
      <c r="A77" s="206"/>
      <c r="B77" s="247"/>
      <c r="C77" s="267"/>
      <c r="D77" s="268"/>
      <c r="E77" s="208"/>
      <c r="F77" s="208"/>
      <c r="G77" s="298"/>
      <c r="H77" s="298"/>
      <c r="I77" s="298"/>
      <c r="J77" s="298"/>
      <c r="K77" s="302"/>
    </row>
    <row r="78" spans="1:19" s="256" customFormat="1" ht="51">
      <c r="A78" s="257">
        <f>A68+1</f>
        <v>14</v>
      </c>
      <c r="B78" s="262" t="s">
        <v>241</v>
      </c>
      <c r="C78" s="248" t="s">
        <v>3</v>
      </c>
      <c r="D78" s="249">
        <v>1</v>
      </c>
      <c r="E78" s="320"/>
      <c r="F78" s="251">
        <f>D78*E78</f>
        <v>0</v>
      </c>
      <c r="G78" s="287"/>
      <c r="H78" s="287"/>
      <c r="I78" s="287"/>
      <c r="J78" s="288"/>
      <c r="K78" s="289"/>
    </row>
    <row r="79" spans="1:19" s="256" customFormat="1">
      <c r="A79" s="257"/>
      <c r="B79" s="258"/>
      <c r="C79" s="248"/>
      <c r="D79" s="249"/>
      <c r="E79" s="251"/>
      <c r="F79" s="251"/>
      <c r="G79" s="287"/>
      <c r="H79" s="287"/>
      <c r="I79" s="287"/>
      <c r="J79" s="288"/>
      <c r="K79" s="289"/>
    </row>
    <row r="80" spans="1:19" s="256" customFormat="1" ht="25.5">
      <c r="A80" s="257">
        <f>A78+1</f>
        <v>15</v>
      </c>
      <c r="B80" s="258" t="s">
        <v>242</v>
      </c>
      <c r="C80" s="248" t="s">
        <v>3</v>
      </c>
      <c r="D80" s="249">
        <v>1</v>
      </c>
      <c r="E80" s="318"/>
      <c r="F80" s="251">
        <f>D80*E80</f>
        <v>0</v>
      </c>
      <c r="G80" s="287"/>
      <c r="H80" s="287"/>
      <c r="I80" s="288"/>
    </row>
    <row r="81" spans="1:24" s="256" customFormat="1">
      <c r="A81" s="253"/>
      <c r="B81" s="254"/>
      <c r="C81" s="248"/>
      <c r="D81" s="249"/>
      <c r="E81" s="251"/>
      <c r="F81" s="251"/>
      <c r="G81" s="287"/>
      <c r="H81" s="287"/>
      <c r="I81" s="287"/>
    </row>
    <row r="82" spans="1:24" s="273" customFormat="1" ht="12.75" customHeight="1">
      <c r="A82" s="269"/>
      <c r="B82" s="270"/>
      <c r="C82" s="271"/>
      <c r="D82" s="272"/>
      <c r="E82" s="218"/>
      <c r="F82" s="218"/>
      <c r="G82" s="183"/>
      <c r="H82" s="183"/>
      <c r="I82" s="183"/>
      <c r="J82" s="183"/>
      <c r="K82" s="291"/>
      <c r="L82" s="6"/>
      <c r="M82" s="6"/>
      <c r="N82" s="6"/>
      <c r="O82" s="6"/>
      <c r="P82" s="6"/>
      <c r="Q82" s="6"/>
      <c r="R82" s="6"/>
      <c r="S82" s="6"/>
      <c r="T82" s="6"/>
      <c r="U82" s="6"/>
      <c r="V82" s="6"/>
      <c r="W82" s="6"/>
      <c r="X82" s="6"/>
    </row>
    <row r="83" spans="1:24" s="280" customFormat="1" ht="13.5" thickBot="1">
      <c r="A83" s="274"/>
      <c r="B83" s="275" t="s">
        <v>243</v>
      </c>
      <c r="C83" s="276"/>
      <c r="D83" s="277"/>
      <c r="E83" s="278"/>
      <c r="F83" s="279">
        <f>SUM(F7:F80)</f>
        <v>0</v>
      </c>
      <c r="G83" s="183"/>
      <c r="H83" s="183"/>
      <c r="I83" s="183"/>
      <c r="J83" s="183"/>
      <c r="K83" s="291"/>
      <c r="L83" s="6"/>
      <c r="M83" s="6"/>
      <c r="N83" s="6"/>
      <c r="O83" s="6"/>
      <c r="P83" s="6"/>
      <c r="Q83" s="6"/>
      <c r="R83" s="6"/>
      <c r="S83" s="6"/>
      <c r="T83" s="6"/>
      <c r="U83" s="6"/>
      <c r="V83" s="6"/>
      <c r="W83" s="6"/>
      <c r="X83" s="6"/>
    </row>
    <row r="84" spans="1:24" ht="16.5" customHeight="1" thickTop="1">
      <c r="B84" s="281"/>
    </row>
    <row r="85" spans="1:24" ht="16.5" customHeight="1">
      <c r="B85" s="282"/>
    </row>
    <row r="86" spans="1:24" s="13" customFormat="1">
      <c r="A86" s="219"/>
      <c r="B86" s="241"/>
      <c r="C86" s="229"/>
      <c r="D86" s="201"/>
      <c r="E86" s="182"/>
      <c r="F86" s="182"/>
      <c r="G86" s="293"/>
      <c r="H86" s="182"/>
      <c r="I86" s="293"/>
      <c r="J86" s="293"/>
      <c r="K86" s="229"/>
    </row>
    <row r="87" spans="1:24" s="13" customFormat="1" ht="25.15" customHeight="1">
      <c r="A87" s="219"/>
      <c r="B87" s="241"/>
      <c r="C87" s="229"/>
      <c r="D87" s="201"/>
      <c r="E87" s="182"/>
      <c r="F87" s="182"/>
      <c r="G87" s="293"/>
      <c r="H87" s="182"/>
      <c r="I87" s="293"/>
      <c r="J87" s="293"/>
      <c r="K87" s="229"/>
    </row>
  </sheetData>
  <sheetProtection algorithmName="SHA-512" hashValue="Hv9yh6+ZOb5v3981nt+nB11p7o4dmE8pOi4xj2N8RzZYoby9yHVjaUwc8PJSroteG4bH/0AD77LCSl9jdMJ/eQ==" saltValue="CG3hHR2D+ScME7CegxSXZQ==" spinCount="100000" sheet="1" objects="1" scenarios="1" selectLockedCells="1"/>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V28"/>
  <sheetViews>
    <sheetView zoomScaleNormal="100" zoomScaleSheetLayoutView="100" workbookViewId="0">
      <selection activeCell="E7" sqref="E7"/>
    </sheetView>
  </sheetViews>
  <sheetFormatPr defaultRowHeight="12.75"/>
  <cols>
    <col min="1" max="1" width="4" style="219" bestFit="1" customWidth="1"/>
    <col min="2" max="2" width="39.140625" style="230" customWidth="1"/>
    <col min="3" max="3" width="4.7109375" style="229" customWidth="1"/>
    <col min="4" max="4" width="11.7109375" style="201" customWidth="1"/>
    <col min="5" max="5" width="10.28515625" style="182" customWidth="1"/>
    <col min="6" max="6" width="14.5703125" style="182" customWidth="1"/>
    <col min="7" max="7" width="9.140625" style="292"/>
    <col min="8" max="8" width="10.42578125" style="182" customWidth="1"/>
    <col min="9" max="9" width="9.5703125" style="292" bestFit="1" customWidth="1"/>
    <col min="10" max="10" width="9.140625" style="292"/>
    <col min="11" max="11" width="9.7109375" style="182" bestFit="1" customWidth="1"/>
    <col min="12" max="256" width="9.140625" style="6"/>
    <col min="257" max="257" width="4" style="6" bestFit="1" customWidth="1"/>
    <col min="258" max="258" width="39.140625" style="6" customWidth="1"/>
    <col min="259" max="259" width="4.7109375" style="6" customWidth="1"/>
    <col min="260" max="260" width="11.7109375" style="6" customWidth="1"/>
    <col min="261" max="261" width="10.28515625" style="6" customWidth="1"/>
    <col min="262" max="262" width="14.5703125" style="6" customWidth="1"/>
    <col min="263" max="263" width="9.140625" style="6"/>
    <col min="264" max="264" width="10.42578125" style="6" customWidth="1"/>
    <col min="265" max="265" width="9.5703125" style="6" bestFit="1" customWidth="1"/>
    <col min="266" max="266" width="9.140625" style="6"/>
    <col min="267" max="267" width="9.7109375" style="6" bestFit="1" customWidth="1"/>
    <col min="268" max="512" width="9.140625" style="6"/>
    <col min="513" max="513" width="4" style="6" bestFit="1" customWidth="1"/>
    <col min="514" max="514" width="39.140625" style="6" customWidth="1"/>
    <col min="515" max="515" width="4.7109375" style="6" customWidth="1"/>
    <col min="516" max="516" width="11.7109375" style="6" customWidth="1"/>
    <col min="517" max="517" width="10.28515625" style="6" customWidth="1"/>
    <col min="518" max="518" width="14.5703125" style="6" customWidth="1"/>
    <col min="519" max="519" width="9.140625" style="6"/>
    <col min="520" max="520" width="10.42578125" style="6" customWidth="1"/>
    <col min="521" max="521" width="9.5703125" style="6" bestFit="1" customWidth="1"/>
    <col min="522" max="522" width="9.140625" style="6"/>
    <col min="523" max="523" width="9.7109375" style="6" bestFit="1" customWidth="1"/>
    <col min="524" max="768" width="9.140625" style="6"/>
    <col min="769" max="769" width="4" style="6" bestFit="1" customWidth="1"/>
    <col min="770" max="770" width="39.140625" style="6" customWidth="1"/>
    <col min="771" max="771" width="4.7109375" style="6" customWidth="1"/>
    <col min="772" max="772" width="11.7109375" style="6" customWidth="1"/>
    <col min="773" max="773" width="10.28515625" style="6" customWidth="1"/>
    <col min="774" max="774" width="14.5703125" style="6" customWidth="1"/>
    <col min="775" max="775" width="9.140625" style="6"/>
    <col min="776" max="776" width="10.42578125" style="6" customWidth="1"/>
    <col min="777" max="777" width="9.5703125" style="6" bestFit="1" customWidth="1"/>
    <col min="778" max="778" width="9.140625" style="6"/>
    <col min="779" max="779" width="9.7109375" style="6" bestFit="1" customWidth="1"/>
    <col min="780" max="1024" width="9.140625" style="6"/>
    <col min="1025" max="1025" width="4" style="6" bestFit="1" customWidth="1"/>
    <col min="1026" max="1026" width="39.140625" style="6" customWidth="1"/>
    <col min="1027" max="1027" width="4.7109375" style="6" customWidth="1"/>
    <col min="1028" max="1028" width="11.7109375" style="6" customWidth="1"/>
    <col min="1029" max="1029" width="10.28515625" style="6" customWidth="1"/>
    <col min="1030" max="1030" width="14.5703125" style="6" customWidth="1"/>
    <col min="1031" max="1031" width="9.140625" style="6"/>
    <col min="1032" max="1032" width="10.42578125" style="6" customWidth="1"/>
    <col min="1033" max="1033" width="9.5703125" style="6" bestFit="1" customWidth="1"/>
    <col min="1034" max="1034" width="9.140625" style="6"/>
    <col min="1035" max="1035" width="9.7109375" style="6" bestFit="1" customWidth="1"/>
    <col min="1036" max="1280" width="9.140625" style="6"/>
    <col min="1281" max="1281" width="4" style="6" bestFit="1" customWidth="1"/>
    <col min="1282" max="1282" width="39.140625" style="6" customWidth="1"/>
    <col min="1283" max="1283" width="4.7109375" style="6" customWidth="1"/>
    <col min="1284" max="1284" width="11.7109375" style="6" customWidth="1"/>
    <col min="1285" max="1285" width="10.28515625" style="6" customWidth="1"/>
    <col min="1286" max="1286" width="14.5703125" style="6" customWidth="1"/>
    <col min="1287" max="1287" width="9.140625" style="6"/>
    <col min="1288" max="1288" width="10.42578125" style="6" customWidth="1"/>
    <col min="1289" max="1289" width="9.5703125" style="6" bestFit="1" customWidth="1"/>
    <col min="1290" max="1290" width="9.140625" style="6"/>
    <col min="1291" max="1291" width="9.7109375" style="6" bestFit="1" customWidth="1"/>
    <col min="1292" max="1536" width="9.140625" style="6"/>
    <col min="1537" max="1537" width="4" style="6" bestFit="1" customWidth="1"/>
    <col min="1538" max="1538" width="39.140625" style="6" customWidth="1"/>
    <col min="1539" max="1539" width="4.7109375" style="6" customWidth="1"/>
    <col min="1540" max="1540" width="11.7109375" style="6" customWidth="1"/>
    <col min="1541" max="1541" width="10.28515625" style="6" customWidth="1"/>
    <col min="1542" max="1542" width="14.5703125" style="6" customWidth="1"/>
    <col min="1543" max="1543" width="9.140625" style="6"/>
    <col min="1544" max="1544" width="10.42578125" style="6" customWidth="1"/>
    <col min="1545" max="1545" width="9.5703125" style="6" bestFit="1" customWidth="1"/>
    <col min="1546" max="1546" width="9.140625" style="6"/>
    <col min="1547" max="1547" width="9.7109375" style="6" bestFit="1" customWidth="1"/>
    <col min="1548" max="1792" width="9.140625" style="6"/>
    <col min="1793" max="1793" width="4" style="6" bestFit="1" customWidth="1"/>
    <col min="1794" max="1794" width="39.140625" style="6" customWidth="1"/>
    <col min="1795" max="1795" width="4.7109375" style="6" customWidth="1"/>
    <col min="1796" max="1796" width="11.7109375" style="6" customWidth="1"/>
    <col min="1797" max="1797" width="10.28515625" style="6" customWidth="1"/>
    <col min="1798" max="1798" width="14.5703125" style="6" customWidth="1"/>
    <col min="1799" max="1799" width="9.140625" style="6"/>
    <col min="1800" max="1800" width="10.42578125" style="6" customWidth="1"/>
    <col min="1801" max="1801" width="9.5703125" style="6" bestFit="1" customWidth="1"/>
    <col min="1802" max="1802" width="9.140625" style="6"/>
    <col min="1803" max="1803" width="9.7109375" style="6" bestFit="1" customWidth="1"/>
    <col min="1804" max="2048" width="9.140625" style="6"/>
    <col min="2049" max="2049" width="4" style="6" bestFit="1" customWidth="1"/>
    <col min="2050" max="2050" width="39.140625" style="6" customWidth="1"/>
    <col min="2051" max="2051" width="4.7109375" style="6" customWidth="1"/>
    <col min="2052" max="2052" width="11.7109375" style="6" customWidth="1"/>
    <col min="2053" max="2053" width="10.28515625" style="6" customWidth="1"/>
    <col min="2054" max="2054" width="14.5703125" style="6" customWidth="1"/>
    <col min="2055" max="2055" width="9.140625" style="6"/>
    <col min="2056" max="2056" width="10.42578125" style="6" customWidth="1"/>
    <col min="2057" max="2057" width="9.5703125" style="6" bestFit="1" customWidth="1"/>
    <col min="2058" max="2058" width="9.140625" style="6"/>
    <col min="2059" max="2059" width="9.7109375" style="6" bestFit="1" customWidth="1"/>
    <col min="2060" max="2304" width="9.140625" style="6"/>
    <col min="2305" max="2305" width="4" style="6" bestFit="1" customWidth="1"/>
    <col min="2306" max="2306" width="39.140625" style="6" customWidth="1"/>
    <col min="2307" max="2307" width="4.7109375" style="6" customWidth="1"/>
    <col min="2308" max="2308" width="11.7109375" style="6" customWidth="1"/>
    <col min="2309" max="2309" width="10.28515625" style="6" customWidth="1"/>
    <col min="2310" max="2310" width="14.5703125" style="6" customWidth="1"/>
    <col min="2311" max="2311" width="9.140625" style="6"/>
    <col min="2312" max="2312" width="10.42578125" style="6" customWidth="1"/>
    <col min="2313" max="2313" width="9.5703125" style="6" bestFit="1" customWidth="1"/>
    <col min="2314" max="2314" width="9.140625" style="6"/>
    <col min="2315" max="2315" width="9.7109375" style="6" bestFit="1" customWidth="1"/>
    <col min="2316" max="2560" width="9.140625" style="6"/>
    <col min="2561" max="2561" width="4" style="6" bestFit="1" customWidth="1"/>
    <col min="2562" max="2562" width="39.140625" style="6" customWidth="1"/>
    <col min="2563" max="2563" width="4.7109375" style="6" customWidth="1"/>
    <col min="2564" max="2564" width="11.7109375" style="6" customWidth="1"/>
    <col min="2565" max="2565" width="10.28515625" style="6" customWidth="1"/>
    <col min="2566" max="2566" width="14.5703125" style="6" customWidth="1"/>
    <col min="2567" max="2567" width="9.140625" style="6"/>
    <col min="2568" max="2568" width="10.42578125" style="6" customWidth="1"/>
    <col min="2569" max="2569" width="9.5703125" style="6" bestFit="1" customWidth="1"/>
    <col min="2570" max="2570" width="9.140625" style="6"/>
    <col min="2571" max="2571" width="9.7109375" style="6" bestFit="1" customWidth="1"/>
    <col min="2572" max="2816" width="9.140625" style="6"/>
    <col min="2817" max="2817" width="4" style="6" bestFit="1" customWidth="1"/>
    <col min="2818" max="2818" width="39.140625" style="6" customWidth="1"/>
    <col min="2819" max="2819" width="4.7109375" style="6" customWidth="1"/>
    <col min="2820" max="2820" width="11.7109375" style="6" customWidth="1"/>
    <col min="2821" max="2821" width="10.28515625" style="6" customWidth="1"/>
    <col min="2822" max="2822" width="14.5703125" style="6" customWidth="1"/>
    <col min="2823" max="2823" width="9.140625" style="6"/>
    <col min="2824" max="2824" width="10.42578125" style="6" customWidth="1"/>
    <col min="2825" max="2825" width="9.5703125" style="6" bestFit="1" customWidth="1"/>
    <col min="2826" max="2826" width="9.140625" style="6"/>
    <col min="2827" max="2827" width="9.7109375" style="6" bestFit="1" customWidth="1"/>
    <col min="2828" max="3072" width="9.140625" style="6"/>
    <col min="3073" max="3073" width="4" style="6" bestFit="1" customWidth="1"/>
    <col min="3074" max="3074" width="39.140625" style="6" customWidth="1"/>
    <col min="3075" max="3075" width="4.7109375" style="6" customWidth="1"/>
    <col min="3076" max="3076" width="11.7109375" style="6" customWidth="1"/>
    <col min="3077" max="3077" width="10.28515625" style="6" customWidth="1"/>
    <col min="3078" max="3078" width="14.5703125" style="6" customWidth="1"/>
    <col min="3079" max="3079" width="9.140625" style="6"/>
    <col min="3080" max="3080" width="10.42578125" style="6" customWidth="1"/>
    <col min="3081" max="3081" width="9.5703125" style="6" bestFit="1" customWidth="1"/>
    <col min="3082" max="3082" width="9.140625" style="6"/>
    <col min="3083" max="3083" width="9.7109375" style="6" bestFit="1" customWidth="1"/>
    <col min="3084" max="3328" width="9.140625" style="6"/>
    <col min="3329" max="3329" width="4" style="6" bestFit="1" customWidth="1"/>
    <col min="3330" max="3330" width="39.140625" style="6" customWidth="1"/>
    <col min="3331" max="3331" width="4.7109375" style="6" customWidth="1"/>
    <col min="3332" max="3332" width="11.7109375" style="6" customWidth="1"/>
    <col min="3333" max="3333" width="10.28515625" style="6" customWidth="1"/>
    <col min="3334" max="3334" width="14.5703125" style="6" customWidth="1"/>
    <col min="3335" max="3335" width="9.140625" style="6"/>
    <col min="3336" max="3336" width="10.42578125" style="6" customWidth="1"/>
    <col min="3337" max="3337" width="9.5703125" style="6" bestFit="1" customWidth="1"/>
    <col min="3338" max="3338" width="9.140625" style="6"/>
    <col min="3339" max="3339" width="9.7109375" style="6" bestFit="1" customWidth="1"/>
    <col min="3340" max="3584" width="9.140625" style="6"/>
    <col min="3585" max="3585" width="4" style="6" bestFit="1" customWidth="1"/>
    <col min="3586" max="3586" width="39.140625" style="6" customWidth="1"/>
    <col min="3587" max="3587" width="4.7109375" style="6" customWidth="1"/>
    <col min="3588" max="3588" width="11.7109375" style="6" customWidth="1"/>
    <col min="3589" max="3589" width="10.28515625" style="6" customWidth="1"/>
    <col min="3590" max="3590" width="14.5703125" style="6" customWidth="1"/>
    <col min="3591" max="3591" width="9.140625" style="6"/>
    <col min="3592" max="3592" width="10.42578125" style="6" customWidth="1"/>
    <col min="3593" max="3593" width="9.5703125" style="6" bestFit="1" customWidth="1"/>
    <col min="3594" max="3594" width="9.140625" style="6"/>
    <col min="3595" max="3595" width="9.7109375" style="6" bestFit="1" customWidth="1"/>
    <col min="3596" max="3840" width="9.140625" style="6"/>
    <col min="3841" max="3841" width="4" style="6" bestFit="1" customWidth="1"/>
    <col min="3842" max="3842" width="39.140625" style="6" customWidth="1"/>
    <col min="3843" max="3843" width="4.7109375" style="6" customWidth="1"/>
    <col min="3844" max="3844" width="11.7109375" style="6" customWidth="1"/>
    <col min="3845" max="3845" width="10.28515625" style="6" customWidth="1"/>
    <col min="3846" max="3846" width="14.5703125" style="6" customWidth="1"/>
    <col min="3847" max="3847" width="9.140625" style="6"/>
    <col min="3848" max="3848" width="10.42578125" style="6" customWidth="1"/>
    <col min="3849" max="3849" width="9.5703125" style="6" bestFit="1" customWidth="1"/>
    <col min="3850" max="3850" width="9.140625" style="6"/>
    <col min="3851" max="3851" width="9.7109375" style="6" bestFit="1" customWidth="1"/>
    <col min="3852" max="4096" width="9.140625" style="6"/>
    <col min="4097" max="4097" width="4" style="6" bestFit="1" customWidth="1"/>
    <col min="4098" max="4098" width="39.140625" style="6" customWidth="1"/>
    <col min="4099" max="4099" width="4.7109375" style="6" customWidth="1"/>
    <col min="4100" max="4100" width="11.7109375" style="6" customWidth="1"/>
    <col min="4101" max="4101" width="10.28515625" style="6" customWidth="1"/>
    <col min="4102" max="4102" width="14.5703125" style="6" customWidth="1"/>
    <col min="4103" max="4103" width="9.140625" style="6"/>
    <col min="4104" max="4104" width="10.42578125" style="6" customWidth="1"/>
    <col min="4105" max="4105" width="9.5703125" style="6" bestFit="1" customWidth="1"/>
    <col min="4106" max="4106" width="9.140625" style="6"/>
    <col min="4107" max="4107" width="9.7109375" style="6" bestFit="1" customWidth="1"/>
    <col min="4108" max="4352" width="9.140625" style="6"/>
    <col min="4353" max="4353" width="4" style="6" bestFit="1" customWidth="1"/>
    <col min="4354" max="4354" width="39.140625" style="6" customWidth="1"/>
    <col min="4355" max="4355" width="4.7109375" style="6" customWidth="1"/>
    <col min="4356" max="4356" width="11.7109375" style="6" customWidth="1"/>
    <col min="4357" max="4357" width="10.28515625" style="6" customWidth="1"/>
    <col min="4358" max="4358" width="14.5703125" style="6" customWidth="1"/>
    <col min="4359" max="4359" width="9.140625" style="6"/>
    <col min="4360" max="4360" width="10.42578125" style="6" customWidth="1"/>
    <col min="4361" max="4361" width="9.5703125" style="6" bestFit="1" customWidth="1"/>
    <col min="4362" max="4362" width="9.140625" style="6"/>
    <col min="4363" max="4363" width="9.7109375" style="6" bestFit="1" customWidth="1"/>
    <col min="4364" max="4608" width="9.140625" style="6"/>
    <col min="4609" max="4609" width="4" style="6" bestFit="1" customWidth="1"/>
    <col min="4610" max="4610" width="39.140625" style="6" customWidth="1"/>
    <col min="4611" max="4611" width="4.7109375" style="6" customWidth="1"/>
    <col min="4612" max="4612" width="11.7109375" style="6" customWidth="1"/>
    <col min="4613" max="4613" width="10.28515625" style="6" customWidth="1"/>
    <col min="4614" max="4614" width="14.5703125" style="6" customWidth="1"/>
    <col min="4615" max="4615" width="9.140625" style="6"/>
    <col min="4616" max="4616" width="10.42578125" style="6" customWidth="1"/>
    <col min="4617" max="4617" width="9.5703125" style="6" bestFit="1" customWidth="1"/>
    <col min="4618" max="4618" width="9.140625" style="6"/>
    <col min="4619" max="4619" width="9.7109375" style="6" bestFit="1" customWidth="1"/>
    <col min="4620" max="4864" width="9.140625" style="6"/>
    <col min="4865" max="4865" width="4" style="6" bestFit="1" customWidth="1"/>
    <col min="4866" max="4866" width="39.140625" style="6" customWidth="1"/>
    <col min="4867" max="4867" width="4.7109375" style="6" customWidth="1"/>
    <col min="4868" max="4868" width="11.7109375" style="6" customWidth="1"/>
    <col min="4869" max="4869" width="10.28515625" style="6" customWidth="1"/>
    <col min="4870" max="4870" width="14.5703125" style="6" customWidth="1"/>
    <col min="4871" max="4871" width="9.140625" style="6"/>
    <col min="4872" max="4872" width="10.42578125" style="6" customWidth="1"/>
    <col min="4873" max="4873" width="9.5703125" style="6" bestFit="1" customWidth="1"/>
    <col min="4874" max="4874" width="9.140625" style="6"/>
    <col min="4875" max="4875" width="9.7109375" style="6" bestFit="1" customWidth="1"/>
    <col min="4876" max="5120" width="9.140625" style="6"/>
    <col min="5121" max="5121" width="4" style="6" bestFit="1" customWidth="1"/>
    <col min="5122" max="5122" width="39.140625" style="6" customWidth="1"/>
    <col min="5123" max="5123" width="4.7109375" style="6" customWidth="1"/>
    <col min="5124" max="5124" width="11.7109375" style="6" customWidth="1"/>
    <col min="5125" max="5125" width="10.28515625" style="6" customWidth="1"/>
    <col min="5126" max="5126" width="14.5703125" style="6" customWidth="1"/>
    <col min="5127" max="5127" width="9.140625" style="6"/>
    <col min="5128" max="5128" width="10.42578125" style="6" customWidth="1"/>
    <col min="5129" max="5129" width="9.5703125" style="6" bestFit="1" customWidth="1"/>
    <col min="5130" max="5130" width="9.140625" style="6"/>
    <col min="5131" max="5131" width="9.7109375" style="6" bestFit="1" customWidth="1"/>
    <col min="5132" max="5376" width="9.140625" style="6"/>
    <col min="5377" max="5377" width="4" style="6" bestFit="1" customWidth="1"/>
    <col min="5378" max="5378" width="39.140625" style="6" customWidth="1"/>
    <col min="5379" max="5379" width="4.7109375" style="6" customWidth="1"/>
    <col min="5380" max="5380" width="11.7109375" style="6" customWidth="1"/>
    <col min="5381" max="5381" width="10.28515625" style="6" customWidth="1"/>
    <col min="5382" max="5382" width="14.5703125" style="6" customWidth="1"/>
    <col min="5383" max="5383" width="9.140625" style="6"/>
    <col min="5384" max="5384" width="10.42578125" style="6" customWidth="1"/>
    <col min="5385" max="5385" width="9.5703125" style="6" bestFit="1" customWidth="1"/>
    <col min="5386" max="5386" width="9.140625" style="6"/>
    <col min="5387" max="5387" width="9.7109375" style="6" bestFit="1" customWidth="1"/>
    <col min="5388" max="5632" width="9.140625" style="6"/>
    <col min="5633" max="5633" width="4" style="6" bestFit="1" customWidth="1"/>
    <col min="5634" max="5634" width="39.140625" style="6" customWidth="1"/>
    <col min="5635" max="5635" width="4.7109375" style="6" customWidth="1"/>
    <col min="5636" max="5636" width="11.7109375" style="6" customWidth="1"/>
    <col min="5637" max="5637" width="10.28515625" style="6" customWidth="1"/>
    <col min="5638" max="5638" width="14.5703125" style="6" customWidth="1"/>
    <col min="5639" max="5639" width="9.140625" style="6"/>
    <col min="5640" max="5640" width="10.42578125" style="6" customWidth="1"/>
    <col min="5641" max="5641" width="9.5703125" style="6" bestFit="1" customWidth="1"/>
    <col min="5642" max="5642" width="9.140625" style="6"/>
    <col min="5643" max="5643" width="9.7109375" style="6" bestFit="1" customWidth="1"/>
    <col min="5644" max="5888" width="9.140625" style="6"/>
    <col min="5889" max="5889" width="4" style="6" bestFit="1" customWidth="1"/>
    <col min="5890" max="5890" width="39.140625" style="6" customWidth="1"/>
    <col min="5891" max="5891" width="4.7109375" style="6" customWidth="1"/>
    <col min="5892" max="5892" width="11.7109375" style="6" customWidth="1"/>
    <col min="5893" max="5893" width="10.28515625" style="6" customWidth="1"/>
    <col min="5894" max="5894" width="14.5703125" style="6" customWidth="1"/>
    <col min="5895" max="5895" width="9.140625" style="6"/>
    <col min="5896" max="5896" width="10.42578125" style="6" customWidth="1"/>
    <col min="5897" max="5897" width="9.5703125" style="6" bestFit="1" customWidth="1"/>
    <col min="5898" max="5898" width="9.140625" style="6"/>
    <col min="5899" max="5899" width="9.7109375" style="6" bestFit="1" customWidth="1"/>
    <col min="5900" max="6144" width="9.140625" style="6"/>
    <col min="6145" max="6145" width="4" style="6" bestFit="1" customWidth="1"/>
    <col min="6146" max="6146" width="39.140625" style="6" customWidth="1"/>
    <col min="6147" max="6147" width="4.7109375" style="6" customWidth="1"/>
    <col min="6148" max="6148" width="11.7109375" style="6" customWidth="1"/>
    <col min="6149" max="6149" width="10.28515625" style="6" customWidth="1"/>
    <col min="6150" max="6150" width="14.5703125" style="6" customWidth="1"/>
    <col min="6151" max="6151" width="9.140625" style="6"/>
    <col min="6152" max="6152" width="10.42578125" style="6" customWidth="1"/>
    <col min="6153" max="6153" width="9.5703125" style="6" bestFit="1" customWidth="1"/>
    <col min="6154" max="6154" width="9.140625" style="6"/>
    <col min="6155" max="6155" width="9.7109375" style="6" bestFit="1" customWidth="1"/>
    <col min="6156" max="6400" width="9.140625" style="6"/>
    <col min="6401" max="6401" width="4" style="6" bestFit="1" customWidth="1"/>
    <col min="6402" max="6402" width="39.140625" style="6" customWidth="1"/>
    <col min="6403" max="6403" width="4.7109375" style="6" customWidth="1"/>
    <col min="6404" max="6404" width="11.7109375" style="6" customWidth="1"/>
    <col min="6405" max="6405" width="10.28515625" style="6" customWidth="1"/>
    <col min="6406" max="6406" width="14.5703125" style="6" customWidth="1"/>
    <col min="6407" max="6407" width="9.140625" style="6"/>
    <col min="6408" max="6408" width="10.42578125" style="6" customWidth="1"/>
    <col min="6409" max="6409" width="9.5703125" style="6" bestFit="1" customWidth="1"/>
    <col min="6410" max="6410" width="9.140625" style="6"/>
    <col min="6411" max="6411" width="9.7109375" style="6" bestFit="1" customWidth="1"/>
    <col min="6412" max="6656" width="9.140625" style="6"/>
    <col min="6657" max="6657" width="4" style="6" bestFit="1" customWidth="1"/>
    <col min="6658" max="6658" width="39.140625" style="6" customWidth="1"/>
    <col min="6659" max="6659" width="4.7109375" style="6" customWidth="1"/>
    <col min="6660" max="6660" width="11.7109375" style="6" customWidth="1"/>
    <col min="6661" max="6661" width="10.28515625" style="6" customWidth="1"/>
    <col min="6662" max="6662" width="14.5703125" style="6" customWidth="1"/>
    <col min="6663" max="6663" width="9.140625" style="6"/>
    <col min="6664" max="6664" width="10.42578125" style="6" customWidth="1"/>
    <col min="6665" max="6665" width="9.5703125" style="6" bestFit="1" customWidth="1"/>
    <col min="6666" max="6666" width="9.140625" style="6"/>
    <col min="6667" max="6667" width="9.7109375" style="6" bestFit="1" customWidth="1"/>
    <col min="6668" max="6912" width="9.140625" style="6"/>
    <col min="6913" max="6913" width="4" style="6" bestFit="1" customWidth="1"/>
    <col min="6914" max="6914" width="39.140625" style="6" customWidth="1"/>
    <col min="6915" max="6915" width="4.7109375" style="6" customWidth="1"/>
    <col min="6916" max="6916" width="11.7109375" style="6" customWidth="1"/>
    <col min="6917" max="6917" width="10.28515625" style="6" customWidth="1"/>
    <col min="6918" max="6918" width="14.5703125" style="6" customWidth="1"/>
    <col min="6919" max="6919" width="9.140625" style="6"/>
    <col min="6920" max="6920" width="10.42578125" style="6" customWidth="1"/>
    <col min="6921" max="6921" width="9.5703125" style="6" bestFit="1" customWidth="1"/>
    <col min="6922" max="6922" width="9.140625" style="6"/>
    <col min="6923" max="6923" width="9.7109375" style="6" bestFit="1" customWidth="1"/>
    <col min="6924" max="7168" width="9.140625" style="6"/>
    <col min="7169" max="7169" width="4" style="6" bestFit="1" customWidth="1"/>
    <col min="7170" max="7170" width="39.140625" style="6" customWidth="1"/>
    <col min="7171" max="7171" width="4.7109375" style="6" customWidth="1"/>
    <col min="7172" max="7172" width="11.7109375" style="6" customWidth="1"/>
    <col min="7173" max="7173" width="10.28515625" style="6" customWidth="1"/>
    <col min="7174" max="7174" width="14.5703125" style="6" customWidth="1"/>
    <col min="7175" max="7175" width="9.140625" style="6"/>
    <col min="7176" max="7176" width="10.42578125" style="6" customWidth="1"/>
    <col min="7177" max="7177" width="9.5703125" style="6" bestFit="1" customWidth="1"/>
    <col min="7178" max="7178" width="9.140625" style="6"/>
    <col min="7179" max="7179" width="9.7109375" style="6" bestFit="1" customWidth="1"/>
    <col min="7180" max="7424" width="9.140625" style="6"/>
    <col min="7425" max="7425" width="4" style="6" bestFit="1" customWidth="1"/>
    <col min="7426" max="7426" width="39.140625" style="6" customWidth="1"/>
    <col min="7427" max="7427" width="4.7109375" style="6" customWidth="1"/>
    <col min="7428" max="7428" width="11.7109375" style="6" customWidth="1"/>
    <col min="7429" max="7429" width="10.28515625" style="6" customWidth="1"/>
    <col min="7430" max="7430" width="14.5703125" style="6" customWidth="1"/>
    <col min="7431" max="7431" width="9.140625" style="6"/>
    <col min="7432" max="7432" width="10.42578125" style="6" customWidth="1"/>
    <col min="7433" max="7433" width="9.5703125" style="6" bestFit="1" customWidth="1"/>
    <col min="7434" max="7434" width="9.140625" style="6"/>
    <col min="7435" max="7435" width="9.7109375" style="6" bestFit="1" customWidth="1"/>
    <col min="7436" max="7680" width="9.140625" style="6"/>
    <col min="7681" max="7681" width="4" style="6" bestFit="1" customWidth="1"/>
    <col min="7682" max="7682" width="39.140625" style="6" customWidth="1"/>
    <col min="7683" max="7683" width="4.7109375" style="6" customWidth="1"/>
    <col min="7684" max="7684" width="11.7109375" style="6" customWidth="1"/>
    <col min="7685" max="7685" width="10.28515625" style="6" customWidth="1"/>
    <col min="7686" max="7686" width="14.5703125" style="6" customWidth="1"/>
    <col min="7687" max="7687" width="9.140625" style="6"/>
    <col min="7688" max="7688" width="10.42578125" style="6" customWidth="1"/>
    <col min="7689" max="7689" width="9.5703125" style="6" bestFit="1" customWidth="1"/>
    <col min="7690" max="7690" width="9.140625" style="6"/>
    <col min="7691" max="7691" width="9.7109375" style="6" bestFit="1" customWidth="1"/>
    <col min="7692" max="7936" width="9.140625" style="6"/>
    <col min="7937" max="7937" width="4" style="6" bestFit="1" customWidth="1"/>
    <col min="7938" max="7938" width="39.140625" style="6" customWidth="1"/>
    <col min="7939" max="7939" width="4.7109375" style="6" customWidth="1"/>
    <col min="7940" max="7940" width="11.7109375" style="6" customWidth="1"/>
    <col min="7941" max="7941" width="10.28515625" style="6" customWidth="1"/>
    <col min="7942" max="7942" width="14.5703125" style="6" customWidth="1"/>
    <col min="7943" max="7943" width="9.140625" style="6"/>
    <col min="7944" max="7944" width="10.42578125" style="6" customWidth="1"/>
    <col min="7945" max="7945" width="9.5703125" style="6" bestFit="1" customWidth="1"/>
    <col min="7946" max="7946" width="9.140625" style="6"/>
    <col min="7947" max="7947" width="9.7109375" style="6" bestFit="1" customWidth="1"/>
    <col min="7948" max="8192" width="9.140625" style="6"/>
    <col min="8193" max="8193" width="4" style="6" bestFit="1" customWidth="1"/>
    <col min="8194" max="8194" width="39.140625" style="6" customWidth="1"/>
    <col min="8195" max="8195" width="4.7109375" style="6" customWidth="1"/>
    <col min="8196" max="8196" width="11.7109375" style="6" customWidth="1"/>
    <col min="8197" max="8197" width="10.28515625" style="6" customWidth="1"/>
    <col min="8198" max="8198" width="14.5703125" style="6" customWidth="1"/>
    <col min="8199" max="8199" width="9.140625" style="6"/>
    <col min="8200" max="8200" width="10.42578125" style="6" customWidth="1"/>
    <col min="8201" max="8201" width="9.5703125" style="6" bestFit="1" customWidth="1"/>
    <col min="8202" max="8202" width="9.140625" style="6"/>
    <col min="8203" max="8203" width="9.7109375" style="6" bestFit="1" customWidth="1"/>
    <col min="8204" max="8448" width="9.140625" style="6"/>
    <col min="8449" max="8449" width="4" style="6" bestFit="1" customWidth="1"/>
    <col min="8450" max="8450" width="39.140625" style="6" customWidth="1"/>
    <col min="8451" max="8451" width="4.7109375" style="6" customWidth="1"/>
    <col min="8452" max="8452" width="11.7109375" style="6" customWidth="1"/>
    <col min="8453" max="8453" width="10.28515625" style="6" customWidth="1"/>
    <col min="8454" max="8454" width="14.5703125" style="6" customWidth="1"/>
    <col min="8455" max="8455" width="9.140625" style="6"/>
    <col min="8456" max="8456" width="10.42578125" style="6" customWidth="1"/>
    <col min="8457" max="8457" width="9.5703125" style="6" bestFit="1" customWidth="1"/>
    <col min="8458" max="8458" width="9.140625" style="6"/>
    <col min="8459" max="8459" width="9.7109375" style="6" bestFit="1" customWidth="1"/>
    <col min="8460" max="8704" width="9.140625" style="6"/>
    <col min="8705" max="8705" width="4" style="6" bestFit="1" customWidth="1"/>
    <col min="8706" max="8706" width="39.140625" style="6" customWidth="1"/>
    <col min="8707" max="8707" width="4.7109375" style="6" customWidth="1"/>
    <col min="8708" max="8708" width="11.7109375" style="6" customWidth="1"/>
    <col min="8709" max="8709" width="10.28515625" style="6" customWidth="1"/>
    <col min="8710" max="8710" width="14.5703125" style="6" customWidth="1"/>
    <col min="8711" max="8711" width="9.140625" style="6"/>
    <col min="8712" max="8712" width="10.42578125" style="6" customWidth="1"/>
    <col min="8713" max="8713" width="9.5703125" style="6" bestFit="1" customWidth="1"/>
    <col min="8714" max="8714" width="9.140625" style="6"/>
    <col min="8715" max="8715" width="9.7109375" style="6" bestFit="1" customWidth="1"/>
    <col min="8716" max="8960" width="9.140625" style="6"/>
    <col min="8961" max="8961" width="4" style="6" bestFit="1" customWidth="1"/>
    <col min="8962" max="8962" width="39.140625" style="6" customWidth="1"/>
    <col min="8963" max="8963" width="4.7109375" style="6" customWidth="1"/>
    <col min="8964" max="8964" width="11.7109375" style="6" customWidth="1"/>
    <col min="8965" max="8965" width="10.28515625" style="6" customWidth="1"/>
    <col min="8966" max="8966" width="14.5703125" style="6" customWidth="1"/>
    <col min="8967" max="8967" width="9.140625" style="6"/>
    <col min="8968" max="8968" width="10.42578125" style="6" customWidth="1"/>
    <col min="8969" max="8969" width="9.5703125" style="6" bestFit="1" customWidth="1"/>
    <col min="8970" max="8970" width="9.140625" style="6"/>
    <col min="8971" max="8971" width="9.7109375" style="6" bestFit="1" customWidth="1"/>
    <col min="8972" max="9216" width="9.140625" style="6"/>
    <col min="9217" max="9217" width="4" style="6" bestFit="1" customWidth="1"/>
    <col min="9218" max="9218" width="39.140625" style="6" customWidth="1"/>
    <col min="9219" max="9219" width="4.7109375" style="6" customWidth="1"/>
    <col min="9220" max="9220" width="11.7109375" style="6" customWidth="1"/>
    <col min="9221" max="9221" width="10.28515625" style="6" customWidth="1"/>
    <col min="9222" max="9222" width="14.5703125" style="6" customWidth="1"/>
    <col min="9223" max="9223" width="9.140625" style="6"/>
    <col min="9224" max="9224" width="10.42578125" style="6" customWidth="1"/>
    <col min="9225" max="9225" width="9.5703125" style="6" bestFit="1" customWidth="1"/>
    <col min="9226" max="9226" width="9.140625" style="6"/>
    <col min="9227" max="9227" width="9.7109375" style="6" bestFit="1" customWidth="1"/>
    <col min="9228" max="9472" width="9.140625" style="6"/>
    <col min="9473" max="9473" width="4" style="6" bestFit="1" customWidth="1"/>
    <col min="9474" max="9474" width="39.140625" style="6" customWidth="1"/>
    <col min="9475" max="9475" width="4.7109375" style="6" customWidth="1"/>
    <col min="9476" max="9476" width="11.7109375" style="6" customWidth="1"/>
    <col min="9477" max="9477" width="10.28515625" style="6" customWidth="1"/>
    <col min="9478" max="9478" width="14.5703125" style="6" customWidth="1"/>
    <col min="9479" max="9479" width="9.140625" style="6"/>
    <col min="9480" max="9480" width="10.42578125" style="6" customWidth="1"/>
    <col min="9481" max="9481" width="9.5703125" style="6" bestFit="1" customWidth="1"/>
    <col min="9482" max="9482" width="9.140625" style="6"/>
    <col min="9483" max="9483" width="9.7109375" style="6" bestFit="1" customWidth="1"/>
    <col min="9484" max="9728" width="9.140625" style="6"/>
    <col min="9729" max="9729" width="4" style="6" bestFit="1" customWidth="1"/>
    <col min="9730" max="9730" width="39.140625" style="6" customWidth="1"/>
    <col min="9731" max="9731" width="4.7109375" style="6" customWidth="1"/>
    <col min="9732" max="9732" width="11.7109375" style="6" customWidth="1"/>
    <col min="9733" max="9733" width="10.28515625" style="6" customWidth="1"/>
    <col min="9734" max="9734" width="14.5703125" style="6" customWidth="1"/>
    <col min="9735" max="9735" width="9.140625" style="6"/>
    <col min="9736" max="9736" width="10.42578125" style="6" customWidth="1"/>
    <col min="9737" max="9737" width="9.5703125" style="6" bestFit="1" customWidth="1"/>
    <col min="9738" max="9738" width="9.140625" style="6"/>
    <col min="9739" max="9739" width="9.7109375" style="6" bestFit="1" customWidth="1"/>
    <col min="9740" max="9984" width="9.140625" style="6"/>
    <col min="9985" max="9985" width="4" style="6" bestFit="1" customWidth="1"/>
    <col min="9986" max="9986" width="39.140625" style="6" customWidth="1"/>
    <col min="9987" max="9987" width="4.7109375" style="6" customWidth="1"/>
    <col min="9988" max="9988" width="11.7109375" style="6" customWidth="1"/>
    <col min="9989" max="9989" width="10.28515625" style="6" customWidth="1"/>
    <col min="9990" max="9990" width="14.5703125" style="6" customWidth="1"/>
    <col min="9991" max="9991" width="9.140625" style="6"/>
    <col min="9992" max="9992" width="10.42578125" style="6" customWidth="1"/>
    <col min="9993" max="9993" width="9.5703125" style="6" bestFit="1" customWidth="1"/>
    <col min="9994" max="9994" width="9.140625" style="6"/>
    <col min="9995" max="9995" width="9.7109375" style="6" bestFit="1" customWidth="1"/>
    <col min="9996" max="10240" width="9.140625" style="6"/>
    <col min="10241" max="10241" width="4" style="6" bestFit="1" customWidth="1"/>
    <col min="10242" max="10242" width="39.140625" style="6" customWidth="1"/>
    <col min="10243" max="10243" width="4.7109375" style="6" customWidth="1"/>
    <col min="10244" max="10244" width="11.7109375" style="6" customWidth="1"/>
    <col min="10245" max="10245" width="10.28515625" style="6" customWidth="1"/>
    <col min="10246" max="10246" width="14.5703125" style="6" customWidth="1"/>
    <col min="10247" max="10247" width="9.140625" style="6"/>
    <col min="10248" max="10248" width="10.42578125" style="6" customWidth="1"/>
    <col min="10249" max="10249" width="9.5703125" style="6" bestFit="1" customWidth="1"/>
    <col min="10250" max="10250" width="9.140625" style="6"/>
    <col min="10251" max="10251" width="9.7109375" style="6" bestFit="1" customWidth="1"/>
    <col min="10252" max="10496" width="9.140625" style="6"/>
    <col min="10497" max="10497" width="4" style="6" bestFit="1" customWidth="1"/>
    <col min="10498" max="10498" width="39.140625" style="6" customWidth="1"/>
    <col min="10499" max="10499" width="4.7109375" style="6" customWidth="1"/>
    <col min="10500" max="10500" width="11.7109375" style="6" customWidth="1"/>
    <col min="10501" max="10501" width="10.28515625" style="6" customWidth="1"/>
    <col min="10502" max="10502" width="14.5703125" style="6" customWidth="1"/>
    <col min="10503" max="10503" width="9.140625" style="6"/>
    <col min="10504" max="10504" width="10.42578125" style="6" customWidth="1"/>
    <col min="10505" max="10505" width="9.5703125" style="6" bestFit="1" customWidth="1"/>
    <col min="10506" max="10506" width="9.140625" style="6"/>
    <col min="10507" max="10507" width="9.7109375" style="6" bestFit="1" customWidth="1"/>
    <col min="10508" max="10752" width="9.140625" style="6"/>
    <col min="10753" max="10753" width="4" style="6" bestFit="1" customWidth="1"/>
    <col min="10754" max="10754" width="39.140625" style="6" customWidth="1"/>
    <col min="10755" max="10755" width="4.7109375" style="6" customWidth="1"/>
    <col min="10756" max="10756" width="11.7109375" style="6" customWidth="1"/>
    <col min="10757" max="10757" width="10.28515625" style="6" customWidth="1"/>
    <col min="10758" max="10758" width="14.5703125" style="6" customWidth="1"/>
    <col min="10759" max="10759" width="9.140625" style="6"/>
    <col min="10760" max="10760" width="10.42578125" style="6" customWidth="1"/>
    <col min="10761" max="10761" width="9.5703125" style="6" bestFit="1" customWidth="1"/>
    <col min="10762" max="10762" width="9.140625" style="6"/>
    <col min="10763" max="10763" width="9.7109375" style="6" bestFit="1" customWidth="1"/>
    <col min="10764" max="11008" width="9.140625" style="6"/>
    <col min="11009" max="11009" width="4" style="6" bestFit="1" customWidth="1"/>
    <col min="11010" max="11010" width="39.140625" style="6" customWidth="1"/>
    <col min="11011" max="11011" width="4.7109375" style="6" customWidth="1"/>
    <col min="11012" max="11012" width="11.7109375" style="6" customWidth="1"/>
    <col min="11013" max="11013" width="10.28515625" style="6" customWidth="1"/>
    <col min="11014" max="11014" width="14.5703125" style="6" customWidth="1"/>
    <col min="11015" max="11015" width="9.140625" style="6"/>
    <col min="11016" max="11016" width="10.42578125" style="6" customWidth="1"/>
    <col min="11017" max="11017" width="9.5703125" style="6" bestFit="1" customWidth="1"/>
    <col min="11018" max="11018" width="9.140625" style="6"/>
    <col min="11019" max="11019" width="9.7109375" style="6" bestFit="1" customWidth="1"/>
    <col min="11020" max="11264" width="9.140625" style="6"/>
    <col min="11265" max="11265" width="4" style="6" bestFit="1" customWidth="1"/>
    <col min="11266" max="11266" width="39.140625" style="6" customWidth="1"/>
    <col min="11267" max="11267" width="4.7109375" style="6" customWidth="1"/>
    <col min="11268" max="11268" width="11.7109375" style="6" customWidth="1"/>
    <col min="11269" max="11269" width="10.28515625" style="6" customWidth="1"/>
    <col min="11270" max="11270" width="14.5703125" style="6" customWidth="1"/>
    <col min="11271" max="11271" width="9.140625" style="6"/>
    <col min="11272" max="11272" width="10.42578125" style="6" customWidth="1"/>
    <col min="11273" max="11273" width="9.5703125" style="6" bestFit="1" customWidth="1"/>
    <col min="11274" max="11274" width="9.140625" style="6"/>
    <col min="11275" max="11275" width="9.7109375" style="6" bestFit="1" customWidth="1"/>
    <col min="11276" max="11520" width="9.140625" style="6"/>
    <col min="11521" max="11521" width="4" style="6" bestFit="1" customWidth="1"/>
    <col min="11522" max="11522" width="39.140625" style="6" customWidth="1"/>
    <col min="11523" max="11523" width="4.7109375" style="6" customWidth="1"/>
    <col min="11524" max="11524" width="11.7109375" style="6" customWidth="1"/>
    <col min="11525" max="11525" width="10.28515625" style="6" customWidth="1"/>
    <col min="11526" max="11526" width="14.5703125" style="6" customWidth="1"/>
    <col min="11527" max="11527" width="9.140625" style="6"/>
    <col min="11528" max="11528" width="10.42578125" style="6" customWidth="1"/>
    <col min="11529" max="11529" width="9.5703125" style="6" bestFit="1" customWidth="1"/>
    <col min="11530" max="11530" width="9.140625" style="6"/>
    <col min="11531" max="11531" width="9.7109375" style="6" bestFit="1" customWidth="1"/>
    <col min="11532" max="11776" width="9.140625" style="6"/>
    <col min="11777" max="11777" width="4" style="6" bestFit="1" customWidth="1"/>
    <col min="11778" max="11778" width="39.140625" style="6" customWidth="1"/>
    <col min="11779" max="11779" width="4.7109375" style="6" customWidth="1"/>
    <col min="11780" max="11780" width="11.7109375" style="6" customWidth="1"/>
    <col min="11781" max="11781" width="10.28515625" style="6" customWidth="1"/>
    <col min="11782" max="11782" width="14.5703125" style="6" customWidth="1"/>
    <col min="11783" max="11783" width="9.140625" style="6"/>
    <col min="11784" max="11784" width="10.42578125" style="6" customWidth="1"/>
    <col min="11785" max="11785" width="9.5703125" style="6" bestFit="1" customWidth="1"/>
    <col min="11786" max="11786" width="9.140625" style="6"/>
    <col min="11787" max="11787" width="9.7109375" style="6" bestFit="1" customWidth="1"/>
    <col min="11788" max="12032" width="9.140625" style="6"/>
    <col min="12033" max="12033" width="4" style="6" bestFit="1" customWidth="1"/>
    <col min="12034" max="12034" width="39.140625" style="6" customWidth="1"/>
    <col min="12035" max="12035" width="4.7109375" style="6" customWidth="1"/>
    <col min="12036" max="12036" width="11.7109375" style="6" customWidth="1"/>
    <col min="12037" max="12037" width="10.28515625" style="6" customWidth="1"/>
    <col min="12038" max="12038" width="14.5703125" style="6" customWidth="1"/>
    <col min="12039" max="12039" width="9.140625" style="6"/>
    <col min="12040" max="12040" width="10.42578125" style="6" customWidth="1"/>
    <col min="12041" max="12041" width="9.5703125" style="6" bestFit="1" customWidth="1"/>
    <col min="12042" max="12042" width="9.140625" style="6"/>
    <col min="12043" max="12043" width="9.7109375" style="6" bestFit="1" customWidth="1"/>
    <col min="12044" max="12288" width="9.140625" style="6"/>
    <col min="12289" max="12289" width="4" style="6" bestFit="1" customWidth="1"/>
    <col min="12290" max="12290" width="39.140625" style="6" customWidth="1"/>
    <col min="12291" max="12291" width="4.7109375" style="6" customWidth="1"/>
    <col min="12292" max="12292" width="11.7109375" style="6" customWidth="1"/>
    <col min="12293" max="12293" width="10.28515625" style="6" customWidth="1"/>
    <col min="12294" max="12294" width="14.5703125" style="6" customWidth="1"/>
    <col min="12295" max="12295" width="9.140625" style="6"/>
    <col min="12296" max="12296" width="10.42578125" style="6" customWidth="1"/>
    <col min="12297" max="12297" width="9.5703125" style="6" bestFit="1" customWidth="1"/>
    <col min="12298" max="12298" width="9.140625" style="6"/>
    <col min="12299" max="12299" width="9.7109375" style="6" bestFit="1" customWidth="1"/>
    <col min="12300" max="12544" width="9.140625" style="6"/>
    <col min="12545" max="12545" width="4" style="6" bestFit="1" customWidth="1"/>
    <col min="12546" max="12546" width="39.140625" style="6" customWidth="1"/>
    <col min="12547" max="12547" width="4.7109375" style="6" customWidth="1"/>
    <col min="12548" max="12548" width="11.7109375" style="6" customWidth="1"/>
    <col min="12549" max="12549" width="10.28515625" style="6" customWidth="1"/>
    <col min="12550" max="12550" width="14.5703125" style="6" customWidth="1"/>
    <col min="12551" max="12551" width="9.140625" style="6"/>
    <col min="12552" max="12552" width="10.42578125" style="6" customWidth="1"/>
    <col min="12553" max="12553" width="9.5703125" style="6" bestFit="1" customWidth="1"/>
    <col min="12554" max="12554" width="9.140625" style="6"/>
    <col min="12555" max="12555" width="9.7109375" style="6" bestFit="1" customWidth="1"/>
    <col min="12556" max="12800" width="9.140625" style="6"/>
    <col min="12801" max="12801" width="4" style="6" bestFit="1" customWidth="1"/>
    <col min="12802" max="12802" width="39.140625" style="6" customWidth="1"/>
    <col min="12803" max="12803" width="4.7109375" style="6" customWidth="1"/>
    <col min="12804" max="12804" width="11.7109375" style="6" customWidth="1"/>
    <col min="12805" max="12805" width="10.28515625" style="6" customWidth="1"/>
    <col min="12806" max="12806" width="14.5703125" style="6" customWidth="1"/>
    <col min="12807" max="12807" width="9.140625" style="6"/>
    <col min="12808" max="12808" width="10.42578125" style="6" customWidth="1"/>
    <col min="12809" max="12809" width="9.5703125" style="6" bestFit="1" customWidth="1"/>
    <col min="12810" max="12810" width="9.140625" style="6"/>
    <col min="12811" max="12811" width="9.7109375" style="6" bestFit="1" customWidth="1"/>
    <col min="12812" max="13056" width="9.140625" style="6"/>
    <col min="13057" max="13057" width="4" style="6" bestFit="1" customWidth="1"/>
    <col min="13058" max="13058" width="39.140625" style="6" customWidth="1"/>
    <col min="13059" max="13059" width="4.7109375" style="6" customWidth="1"/>
    <col min="13060" max="13060" width="11.7109375" style="6" customWidth="1"/>
    <col min="13061" max="13061" width="10.28515625" style="6" customWidth="1"/>
    <col min="13062" max="13062" width="14.5703125" style="6" customWidth="1"/>
    <col min="13063" max="13063" width="9.140625" style="6"/>
    <col min="13064" max="13064" width="10.42578125" style="6" customWidth="1"/>
    <col min="13065" max="13065" width="9.5703125" style="6" bestFit="1" customWidth="1"/>
    <col min="13066" max="13066" width="9.140625" style="6"/>
    <col min="13067" max="13067" width="9.7109375" style="6" bestFit="1" customWidth="1"/>
    <col min="13068" max="13312" width="9.140625" style="6"/>
    <col min="13313" max="13313" width="4" style="6" bestFit="1" customWidth="1"/>
    <col min="13314" max="13314" width="39.140625" style="6" customWidth="1"/>
    <col min="13315" max="13315" width="4.7109375" style="6" customWidth="1"/>
    <col min="13316" max="13316" width="11.7109375" style="6" customWidth="1"/>
    <col min="13317" max="13317" width="10.28515625" style="6" customWidth="1"/>
    <col min="13318" max="13318" width="14.5703125" style="6" customWidth="1"/>
    <col min="13319" max="13319" width="9.140625" style="6"/>
    <col min="13320" max="13320" width="10.42578125" style="6" customWidth="1"/>
    <col min="13321" max="13321" width="9.5703125" style="6" bestFit="1" customWidth="1"/>
    <col min="13322" max="13322" width="9.140625" style="6"/>
    <col min="13323" max="13323" width="9.7109375" style="6" bestFit="1" customWidth="1"/>
    <col min="13324" max="13568" width="9.140625" style="6"/>
    <col min="13569" max="13569" width="4" style="6" bestFit="1" customWidth="1"/>
    <col min="13570" max="13570" width="39.140625" style="6" customWidth="1"/>
    <col min="13571" max="13571" width="4.7109375" style="6" customWidth="1"/>
    <col min="13572" max="13572" width="11.7109375" style="6" customWidth="1"/>
    <col min="13573" max="13573" width="10.28515625" style="6" customWidth="1"/>
    <col min="13574" max="13574" width="14.5703125" style="6" customWidth="1"/>
    <col min="13575" max="13575" width="9.140625" style="6"/>
    <col min="13576" max="13576" width="10.42578125" style="6" customWidth="1"/>
    <col min="13577" max="13577" width="9.5703125" style="6" bestFit="1" customWidth="1"/>
    <col min="13578" max="13578" width="9.140625" style="6"/>
    <col min="13579" max="13579" width="9.7109375" style="6" bestFit="1" customWidth="1"/>
    <col min="13580" max="13824" width="9.140625" style="6"/>
    <col min="13825" max="13825" width="4" style="6" bestFit="1" customWidth="1"/>
    <col min="13826" max="13826" width="39.140625" style="6" customWidth="1"/>
    <col min="13827" max="13827" width="4.7109375" style="6" customWidth="1"/>
    <col min="13828" max="13828" width="11.7109375" style="6" customWidth="1"/>
    <col min="13829" max="13829" width="10.28515625" style="6" customWidth="1"/>
    <col min="13830" max="13830" width="14.5703125" style="6" customWidth="1"/>
    <col min="13831" max="13831" width="9.140625" style="6"/>
    <col min="13832" max="13832" width="10.42578125" style="6" customWidth="1"/>
    <col min="13833" max="13833" width="9.5703125" style="6" bestFit="1" customWidth="1"/>
    <col min="13834" max="13834" width="9.140625" style="6"/>
    <col min="13835" max="13835" width="9.7109375" style="6" bestFit="1" customWidth="1"/>
    <col min="13836" max="14080" width="9.140625" style="6"/>
    <col min="14081" max="14081" width="4" style="6" bestFit="1" customWidth="1"/>
    <col min="14082" max="14082" width="39.140625" style="6" customWidth="1"/>
    <col min="14083" max="14083" width="4.7109375" style="6" customWidth="1"/>
    <col min="14084" max="14084" width="11.7109375" style="6" customWidth="1"/>
    <col min="14085" max="14085" width="10.28515625" style="6" customWidth="1"/>
    <col min="14086" max="14086" width="14.5703125" style="6" customWidth="1"/>
    <col min="14087" max="14087" width="9.140625" style="6"/>
    <col min="14088" max="14088" width="10.42578125" style="6" customWidth="1"/>
    <col min="14089" max="14089" width="9.5703125" style="6" bestFit="1" customWidth="1"/>
    <col min="14090" max="14090" width="9.140625" style="6"/>
    <col min="14091" max="14091" width="9.7109375" style="6" bestFit="1" customWidth="1"/>
    <col min="14092" max="14336" width="9.140625" style="6"/>
    <col min="14337" max="14337" width="4" style="6" bestFit="1" customWidth="1"/>
    <col min="14338" max="14338" width="39.140625" style="6" customWidth="1"/>
    <col min="14339" max="14339" width="4.7109375" style="6" customWidth="1"/>
    <col min="14340" max="14340" width="11.7109375" style="6" customWidth="1"/>
    <col min="14341" max="14341" width="10.28515625" style="6" customWidth="1"/>
    <col min="14342" max="14342" width="14.5703125" style="6" customWidth="1"/>
    <col min="14343" max="14343" width="9.140625" style="6"/>
    <col min="14344" max="14344" width="10.42578125" style="6" customWidth="1"/>
    <col min="14345" max="14345" width="9.5703125" style="6" bestFit="1" customWidth="1"/>
    <col min="14346" max="14346" width="9.140625" style="6"/>
    <col min="14347" max="14347" width="9.7109375" style="6" bestFit="1" customWidth="1"/>
    <col min="14348" max="14592" width="9.140625" style="6"/>
    <col min="14593" max="14593" width="4" style="6" bestFit="1" customWidth="1"/>
    <col min="14594" max="14594" width="39.140625" style="6" customWidth="1"/>
    <col min="14595" max="14595" width="4.7109375" style="6" customWidth="1"/>
    <col min="14596" max="14596" width="11.7109375" style="6" customWidth="1"/>
    <col min="14597" max="14597" width="10.28515625" style="6" customWidth="1"/>
    <col min="14598" max="14598" width="14.5703125" style="6" customWidth="1"/>
    <col min="14599" max="14599" width="9.140625" style="6"/>
    <col min="14600" max="14600" width="10.42578125" style="6" customWidth="1"/>
    <col min="14601" max="14601" width="9.5703125" style="6" bestFit="1" customWidth="1"/>
    <col min="14602" max="14602" width="9.140625" style="6"/>
    <col min="14603" max="14603" width="9.7109375" style="6" bestFit="1" customWidth="1"/>
    <col min="14604" max="14848" width="9.140625" style="6"/>
    <col min="14849" max="14849" width="4" style="6" bestFit="1" customWidth="1"/>
    <col min="14850" max="14850" width="39.140625" style="6" customWidth="1"/>
    <col min="14851" max="14851" width="4.7109375" style="6" customWidth="1"/>
    <col min="14852" max="14852" width="11.7109375" style="6" customWidth="1"/>
    <col min="14853" max="14853" width="10.28515625" style="6" customWidth="1"/>
    <col min="14854" max="14854" width="14.5703125" style="6" customWidth="1"/>
    <col min="14855" max="14855" width="9.140625" style="6"/>
    <col min="14856" max="14856" width="10.42578125" style="6" customWidth="1"/>
    <col min="14857" max="14857" width="9.5703125" style="6" bestFit="1" customWidth="1"/>
    <col min="14858" max="14858" width="9.140625" style="6"/>
    <col min="14859" max="14859" width="9.7109375" style="6" bestFit="1" customWidth="1"/>
    <col min="14860" max="15104" width="9.140625" style="6"/>
    <col min="15105" max="15105" width="4" style="6" bestFit="1" customWidth="1"/>
    <col min="15106" max="15106" width="39.140625" style="6" customWidth="1"/>
    <col min="15107" max="15107" width="4.7109375" style="6" customWidth="1"/>
    <col min="15108" max="15108" width="11.7109375" style="6" customWidth="1"/>
    <col min="15109" max="15109" width="10.28515625" style="6" customWidth="1"/>
    <col min="15110" max="15110" width="14.5703125" style="6" customWidth="1"/>
    <col min="15111" max="15111" width="9.140625" style="6"/>
    <col min="15112" max="15112" width="10.42578125" style="6" customWidth="1"/>
    <col min="15113" max="15113" width="9.5703125" style="6" bestFit="1" customWidth="1"/>
    <col min="15114" max="15114" width="9.140625" style="6"/>
    <col min="15115" max="15115" width="9.7109375" style="6" bestFit="1" customWidth="1"/>
    <col min="15116" max="15360" width="9.140625" style="6"/>
    <col min="15361" max="15361" width="4" style="6" bestFit="1" customWidth="1"/>
    <col min="15362" max="15362" width="39.140625" style="6" customWidth="1"/>
    <col min="15363" max="15363" width="4.7109375" style="6" customWidth="1"/>
    <col min="15364" max="15364" width="11.7109375" style="6" customWidth="1"/>
    <col min="15365" max="15365" width="10.28515625" style="6" customWidth="1"/>
    <col min="15366" max="15366" width="14.5703125" style="6" customWidth="1"/>
    <col min="15367" max="15367" width="9.140625" style="6"/>
    <col min="15368" max="15368" width="10.42578125" style="6" customWidth="1"/>
    <col min="15369" max="15369" width="9.5703125" style="6" bestFit="1" customWidth="1"/>
    <col min="15370" max="15370" width="9.140625" style="6"/>
    <col min="15371" max="15371" width="9.7109375" style="6" bestFit="1" customWidth="1"/>
    <col min="15372" max="15616" width="9.140625" style="6"/>
    <col min="15617" max="15617" width="4" style="6" bestFit="1" customWidth="1"/>
    <col min="15618" max="15618" width="39.140625" style="6" customWidth="1"/>
    <col min="15619" max="15619" width="4.7109375" style="6" customWidth="1"/>
    <col min="15620" max="15620" width="11.7109375" style="6" customWidth="1"/>
    <col min="15621" max="15621" width="10.28515625" style="6" customWidth="1"/>
    <col min="15622" max="15622" width="14.5703125" style="6" customWidth="1"/>
    <col min="15623" max="15623" width="9.140625" style="6"/>
    <col min="15624" max="15624" width="10.42578125" style="6" customWidth="1"/>
    <col min="15625" max="15625" width="9.5703125" style="6" bestFit="1" customWidth="1"/>
    <col min="15626" max="15626" width="9.140625" style="6"/>
    <col min="15627" max="15627" width="9.7109375" style="6" bestFit="1" customWidth="1"/>
    <col min="15628" max="15872" width="9.140625" style="6"/>
    <col min="15873" max="15873" width="4" style="6" bestFit="1" customWidth="1"/>
    <col min="15874" max="15874" width="39.140625" style="6" customWidth="1"/>
    <col min="15875" max="15875" width="4.7109375" style="6" customWidth="1"/>
    <col min="15876" max="15876" width="11.7109375" style="6" customWidth="1"/>
    <col min="15877" max="15877" width="10.28515625" style="6" customWidth="1"/>
    <col min="15878" max="15878" width="14.5703125" style="6" customWidth="1"/>
    <col min="15879" max="15879" width="9.140625" style="6"/>
    <col min="15880" max="15880" width="10.42578125" style="6" customWidth="1"/>
    <col min="15881" max="15881" width="9.5703125" style="6" bestFit="1" customWidth="1"/>
    <col min="15882" max="15882" width="9.140625" style="6"/>
    <col min="15883" max="15883" width="9.7109375" style="6" bestFit="1" customWidth="1"/>
    <col min="15884" max="16128" width="9.140625" style="6"/>
    <col min="16129" max="16129" width="4" style="6" bestFit="1" customWidth="1"/>
    <col min="16130" max="16130" width="39.140625" style="6" customWidth="1"/>
    <col min="16131" max="16131" width="4.7109375" style="6" customWidth="1"/>
    <col min="16132" max="16132" width="11.7109375" style="6" customWidth="1"/>
    <col min="16133" max="16133" width="10.28515625" style="6" customWidth="1"/>
    <col min="16134" max="16134" width="14.5703125" style="6" customWidth="1"/>
    <col min="16135" max="16135" width="9.140625" style="6"/>
    <col min="16136" max="16136" width="10.42578125" style="6" customWidth="1"/>
    <col min="16137" max="16137" width="9.5703125" style="6" bestFit="1" customWidth="1"/>
    <col min="16138" max="16138" width="9.140625" style="6"/>
    <col min="16139" max="16139" width="9.7109375" style="6" bestFit="1" customWidth="1"/>
    <col min="16140" max="16384" width="9.140625" style="6"/>
  </cols>
  <sheetData>
    <row r="1" spans="1:11">
      <c r="A1" s="180"/>
      <c r="G1" s="183"/>
      <c r="I1" s="183"/>
      <c r="J1" s="183"/>
    </row>
    <row r="2" spans="1:11" s="190" customFormat="1">
      <c r="A2" s="231" t="s">
        <v>177</v>
      </c>
      <c r="B2" s="232" t="s">
        <v>244</v>
      </c>
      <c r="C2" s="233"/>
      <c r="D2" s="215"/>
      <c r="E2" s="187"/>
      <c r="F2" s="187"/>
      <c r="G2" s="188"/>
      <c r="H2" s="187"/>
      <c r="I2" s="188"/>
      <c r="J2" s="188"/>
      <c r="K2" s="187"/>
    </row>
    <row r="3" spans="1:11" s="190" customFormat="1">
      <c r="A3" s="180"/>
      <c r="B3" s="232"/>
      <c r="C3" s="233"/>
      <c r="D3" s="234"/>
      <c r="E3" s="187"/>
      <c r="F3" s="187"/>
      <c r="G3" s="188"/>
      <c r="H3" s="187"/>
      <c r="I3" s="188"/>
      <c r="J3" s="188"/>
      <c r="K3" s="187"/>
    </row>
    <row r="4" spans="1:11" s="170" customFormat="1" ht="13.5">
      <c r="A4" s="235"/>
      <c r="B4" s="236" t="s">
        <v>23</v>
      </c>
      <c r="C4" s="237" t="s">
        <v>24</v>
      </c>
      <c r="D4" s="238" t="s">
        <v>25</v>
      </c>
      <c r="E4" s="238" t="s">
        <v>26</v>
      </c>
      <c r="F4" s="285" t="s">
        <v>173</v>
      </c>
      <c r="G4" s="183"/>
      <c r="H4" s="286"/>
      <c r="I4" s="183"/>
      <c r="J4" s="183"/>
      <c r="K4" s="182"/>
    </row>
    <row r="5" spans="1:11">
      <c r="A5" s="192"/>
      <c r="E5" s="239" t="s">
        <v>176</v>
      </c>
      <c r="F5" s="239" t="s">
        <v>176</v>
      </c>
      <c r="G5" s="183"/>
      <c r="H5" s="239"/>
      <c r="I5" s="183"/>
      <c r="J5" s="183"/>
    </row>
    <row r="6" spans="1:11">
      <c r="A6" s="192"/>
      <c r="G6" s="183"/>
      <c r="I6" s="183"/>
      <c r="J6" s="183"/>
    </row>
    <row r="7" spans="1:11" s="256" customFormat="1" ht="25.5">
      <c r="A7" s="257">
        <v>1</v>
      </c>
      <c r="B7" s="258" t="s">
        <v>245</v>
      </c>
      <c r="C7" s="248" t="s">
        <v>20</v>
      </c>
      <c r="D7" s="249">
        <v>1</v>
      </c>
      <c r="E7" s="320"/>
      <c r="F7" s="251">
        <f>D7*E7</f>
        <v>0</v>
      </c>
      <c r="G7" s="287"/>
      <c r="H7" s="287"/>
      <c r="I7" s="287"/>
      <c r="J7" s="288"/>
      <c r="K7" s="289"/>
    </row>
    <row r="8" spans="1:11" s="256" customFormat="1">
      <c r="A8" s="257"/>
      <c r="B8" s="258"/>
      <c r="C8" s="248"/>
      <c r="D8" s="249"/>
      <c r="E8" s="251"/>
      <c r="F8" s="251"/>
      <c r="G8" s="287"/>
      <c r="H8" s="287"/>
      <c r="I8" s="287"/>
      <c r="J8" s="288"/>
      <c r="K8" s="289"/>
    </row>
    <row r="9" spans="1:11" s="256" customFormat="1" ht="25.5">
      <c r="A9" s="259">
        <f>A7+1</f>
        <v>2</v>
      </c>
      <c r="B9" s="283" t="s">
        <v>246</v>
      </c>
      <c r="C9" s="248" t="s">
        <v>3</v>
      </c>
      <c r="D9" s="249">
        <v>2</v>
      </c>
      <c r="E9" s="319"/>
      <c r="F9" s="251">
        <f>D9*E9</f>
        <v>0</v>
      </c>
      <c r="G9" s="288"/>
      <c r="H9" s="287"/>
      <c r="I9" s="287"/>
      <c r="J9" s="288"/>
      <c r="K9" s="290"/>
    </row>
    <row r="10" spans="1:11" s="256" customFormat="1">
      <c r="A10" s="253"/>
      <c r="B10" s="266"/>
      <c r="C10" s="248"/>
      <c r="D10" s="249"/>
      <c r="E10" s="261"/>
      <c r="F10" s="251"/>
      <c r="G10" s="288"/>
      <c r="H10" s="287"/>
      <c r="I10" s="287"/>
      <c r="J10" s="288"/>
      <c r="K10" s="290"/>
    </row>
    <row r="11" spans="1:11" s="256" customFormat="1" ht="51">
      <c r="A11" s="259">
        <f>A9+1</f>
        <v>3</v>
      </c>
      <c r="B11" s="284" t="s">
        <v>247</v>
      </c>
      <c r="C11" s="248" t="s">
        <v>3</v>
      </c>
      <c r="D11" s="249">
        <v>1</v>
      </c>
      <c r="E11" s="319"/>
      <c r="F11" s="251">
        <f>D11*E11</f>
        <v>0</v>
      </c>
      <c r="G11" s="288"/>
      <c r="H11" s="287"/>
      <c r="I11" s="287"/>
      <c r="J11" s="288"/>
      <c r="K11" s="290"/>
    </row>
    <row r="12" spans="1:11" s="256" customFormat="1">
      <c r="A12" s="253"/>
      <c r="B12" s="266"/>
      <c r="C12" s="248"/>
      <c r="D12" s="249"/>
      <c r="E12" s="261"/>
      <c r="F12" s="251"/>
      <c r="G12" s="288"/>
      <c r="H12" s="287"/>
      <c r="I12" s="287"/>
      <c r="J12" s="288"/>
      <c r="K12" s="290"/>
    </row>
    <row r="13" spans="1:11" s="256" customFormat="1">
      <c r="A13" s="259">
        <f>A11+1</f>
        <v>4</v>
      </c>
      <c r="B13" s="284" t="s">
        <v>248</v>
      </c>
      <c r="C13" s="248" t="s">
        <v>3</v>
      </c>
      <c r="D13" s="249">
        <v>1</v>
      </c>
      <c r="E13" s="319"/>
      <c r="F13" s="251">
        <f>D13*E13</f>
        <v>0</v>
      </c>
      <c r="G13" s="288"/>
      <c r="H13" s="287"/>
      <c r="I13" s="287"/>
      <c r="J13" s="288"/>
      <c r="K13" s="290"/>
    </row>
    <row r="14" spans="1:11" s="256" customFormat="1">
      <c r="A14" s="253"/>
      <c r="B14" s="266"/>
      <c r="C14" s="248"/>
      <c r="D14" s="249"/>
      <c r="E14" s="261"/>
      <c r="F14" s="251"/>
      <c r="G14" s="288"/>
      <c r="H14" s="287"/>
      <c r="I14" s="287"/>
      <c r="J14" s="288"/>
      <c r="K14" s="290"/>
    </row>
    <row r="15" spans="1:11" s="256" customFormat="1" ht="25.5">
      <c r="A15" s="259">
        <f>A13+1</f>
        <v>5</v>
      </c>
      <c r="B15" s="283" t="s">
        <v>249</v>
      </c>
      <c r="C15" s="248" t="s">
        <v>20</v>
      </c>
      <c r="D15" s="249">
        <v>3</v>
      </c>
      <c r="E15" s="318"/>
      <c r="F15" s="251">
        <f>D15*E15</f>
        <v>0</v>
      </c>
      <c r="G15" s="287"/>
      <c r="H15" s="287"/>
      <c r="I15" s="287"/>
      <c r="J15" s="288"/>
      <c r="K15" s="289"/>
    </row>
    <row r="16" spans="1:11" s="256" customFormat="1">
      <c r="A16" s="253"/>
      <c r="B16" s="266"/>
      <c r="C16" s="248"/>
      <c r="D16" s="249"/>
      <c r="E16" s="261"/>
      <c r="F16" s="251"/>
      <c r="G16" s="288"/>
      <c r="H16" s="287"/>
      <c r="I16" s="287"/>
      <c r="J16" s="288"/>
      <c r="K16" s="290"/>
    </row>
    <row r="17" spans="1:74" s="256" customFormat="1" ht="25.5">
      <c r="A17" s="259">
        <f>A15+1</f>
        <v>6</v>
      </c>
      <c r="B17" s="283" t="s">
        <v>250</v>
      </c>
      <c r="C17" s="248" t="s">
        <v>3</v>
      </c>
      <c r="D17" s="249">
        <v>1</v>
      </c>
      <c r="E17" s="319"/>
      <c r="F17" s="251">
        <f>D17*E17</f>
        <v>0</v>
      </c>
      <c r="G17" s="288"/>
      <c r="H17" s="287"/>
      <c r="I17" s="287"/>
      <c r="J17" s="288"/>
      <c r="K17" s="290"/>
    </row>
    <row r="18" spans="1:74" s="256" customFormat="1">
      <c r="A18" s="253"/>
      <c r="B18" s="266"/>
      <c r="C18" s="248"/>
      <c r="D18" s="249"/>
      <c r="E18" s="261"/>
      <c r="F18" s="251"/>
      <c r="G18" s="288"/>
      <c r="H18" s="287"/>
      <c r="I18" s="287"/>
      <c r="J18" s="288"/>
      <c r="K18" s="290"/>
    </row>
    <row r="19" spans="1:74" s="256" customFormat="1" ht="15">
      <c r="A19" s="259">
        <f>A17+1</f>
        <v>7</v>
      </c>
      <c r="B19" s="283" t="s">
        <v>251</v>
      </c>
      <c r="C19" s="248" t="s">
        <v>207</v>
      </c>
      <c r="D19" s="249">
        <v>2</v>
      </c>
      <c r="E19" s="319"/>
      <c r="F19" s="251">
        <f>D19*E19</f>
        <v>0</v>
      </c>
      <c r="G19" s="288"/>
      <c r="H19" s="287"/>
      <c r="I19" s="287"/>
      <c r="J19" s="288"/>
      <c r="K19" s="290"/>
    </row>
    <row r="20" spans="1:74" s="256" customFormat="1">
      <c r="A20" s="253"/>
      <c r="B20" s="266"/>
      <c r="C20" s="248"/>
      <c r="D20" s="249"/>
      <c r="E20" s="261"/>
      <c r="F20" s="251"/>
      <c r="G20" s="288"/>
      <c r="H20" s="287"/>
      <c r="I20" s="287"/>
      <c r="J20" s="288"/>
      <c r="K20" s="290"/>
    </row>
    <row r="21" spans="1:74" s="256" customFormat="1" ht="25.5">
      <c r="A21" s="259">
        <f>A19+1</f>
        <v>8</v>
      </c>
      <c r="B21" s="283" t="s">
        <v>252</v>
      </c>
      <c r="C21" s="248" t="s">
        <v>3</v>
      </c>
      <c r="D21" s="249">
        <v>1</v>
      </c>
      <c r="E21" s="319"/>
      <c r="F21" s="251">
        <f>D21*E21</f>
        <v>0</v>
      </c>
      <c r="G21" s="288"/>
      <c r="H21" s="287"/>
      <c r="I21" s="287"/>
      <c r="J21" s="288"/>
      <c r="K21" s="290"/>
    </row>
    <row r="22" spans="1:74" s="256" customFormat="1">
      <c r="A22" s="253"/>
      <c r="B22" s="266"/>
      <c r="C22" s="248"/>
      <c r="D22" s="249"/>
      <c r="E22" s="261"/>
      <c r="F22" s="251"/>
      <c r="G22" s="288"/>
      <c r="H22" s="287"/>
      <c r="I22" s="287"/>
      <c r="J22" s="288"/>
      <c r="K22" s="290"/>
    </row>
    <row r="23" spans="1:74" s="273" customFormat="1" ht="12.75" customHeight="1">
      <c r="A23" s="269"/>
      <c r="B23" s="270"/>
      <c r="C23" s="271"/>
      <c r="D23" s="272"/>
      <c r="E23" s="218"/>
      <c r="F23" s="218"/>
      <c r="G23" s="183"/>
      <c r="H23" s="183"/>
      <c r="I23" s="183"/>
      <c r="J23" s="183"/>
      <c r="K23" s="291"/>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row>
    <row r="24" spans="1:74" s="280" customFormat="1" ht="13.5" thickBot="1">
      <c r="A24" s="274"/>
      <c r="B24" s="275" t="s">
        <v>253</v>
      </c>
      <c r="C24" s="276"/>
      <c r="D24" s="277"/>
      <c r="E24" s="278"/>
      <c r="F24" s="279">
        <f>SUM(F7:F21)</f>
        <v>0</v>
      </c>
      <c r="G24" s="183"/>
      <c r="H24" s="183"/>
      <c r="I24" s="183"/>
      <c r="J24" s="183"/>
      <c r="K24" s="291"/>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row>
    <row r="25" spans="1:74" ht="16.5" customHeight="1" thickTop="1">
      <c r="B25" s="281"/>
    </row>
    <row r="26" spans="1:74" ht="16.5" customHeight="1">
      <c r="B26" s="282"/>
    </row>
    <row r="27" spans="1:74" s="13" customFormat="1">
      <c r="A27" s="219"/>
      <c r="B27" s="241"/>
      <c r="C27" s="229"/>
      <c r="D27" s="201"/>
      <c r="E27" s="182"/>
      <c r="F27" s="182"/>
      <c r="G27" s="293"/>
      <c r="H27" s="182"/>
      <c r="I27" s="293"/>
      <c r="J27" s="293"/>
      <c r="K27" s="229"/>
    </row>
    <row r="28" spans="1:74" s="13" customFormat="1" ht="25.15" customHeight="1">
      <c r="A28" s="219"/>
      <c r="B28" s="241"/>
      <c r="C28" s="229"/>
      <c r="D28" s="201"/>
      <c r="E28" s="182"/>
      <c r="F28" s="182"/>
      <c r="G28" s="293"/>
      <c r="H28" s="182"/>
      <c r="I28" s="293"/>
      <c r="J28" s="293"/>
      <c r="K28" s="229"/>
    </row>
  </sheetData>
  <sheetProtection algorithmName="SHA-512" hashValue="XdpVzKz95u6Oh57aIZkvs/bC04+DPT5ei5IPUwblLLUyprVkU+gKadRtKjb+VOZWeGihZid9OEZh9IfiXY4miQ==" saltValue="ur7XTZmy8dIY1xAQgfXdaA==" spinCount="100000" sheet="1" objects="1" scenarios="1" selectLockedCells="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6</vt:i4>
      </vt:variant>
    </vt:vector>
  </HeadingPairs>
  <TitlesOfParts>
    <vt:vector size="12" baseType="lpstr">
      <vt:lpstr>GLAVNA REKAPITULACIJA</vt:lpstr>
      <vt:lpstr>GRADBENA DELA</vt:lpstr>
      <vt:lpstr>OBRTNIŠKA DELA</vt:lpstr>
      <vt:lpstr>EL. INŠTALACIJE-REKAPITULACIJA</vt:lpstr>
      <vt:lpstr>EL. INŠTALACIJE</vt:lpstr>
      <vt:lpstr>EL. INŠTALACIJE - GRADBENA DELA</vt:lpstr>
      <vt:lpstr>'EL. INŠTALACIJE'!Področje_tiskanja</vt:lpstr>
      <vt:lpstr>'EL. INŠTALACIJE - GRADBENA DELA'!Področje_tiskanja</vt:lpstr>
      <vt:lpstr>'EL. INŠTALACIJE-REKAPITULACIJA'!Področje_tiskanja</vt:lpstr>
      <vt:lpstr>'GLAVNA REKAPITULACIJA'!Področje_tiskanja</vt:lpstr>
      <vt:lpstr>'GRADBENA DELA'!Področje_tiskanja</vt:lpstr>
      <vt:lpstr>'OBRTNIŠKA DELA'!Tiskanje_naslovov</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Marko Klenovšek</cp:lastModifiedBy>
  <cp:lastPrinted>2012-05-02T14:44:06Z</cp:lastPrinted>
  <dcterms:created xsi:type="dcterms:W3CDTF">2004-11-18T13:58:29Z</dcterms:created>
  <dcterms:modified xsi:type="dcterms:W3CDTF">2025-09-04T10:12:32Z</dcterms:modified>
</cp:coreProperties>
</file>