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ttps://javnizavodljubljanskigr-my.sharepoint.com/personal/marko_klenovsek_ljubljanskigrad_si/Documents/Namizje/"/>
    </mc:Choice>
  </mc:AlternateContent>
  <xr:revisionPtr revIDLastSave="269" documentId="13_ncr:1_{BC9899CE-32D9-40A2-BF3D-8127AF22F67E}" xr6:coauthVersionLast="47" xr6:coauthVersionMax="47" xr10:uidLastSave="{D5E0617D-9AA5-439F-AC62-C7B62F37832B}"/>
  <bookViews>
    <workbookView xWindow="-120" yWindow="-120" windowWidth="29040" windowHeight="15720" tabRatio="956" xr2:uid="{00000000-000D-0000-FFFF-FFFF00000000}"/>
  </bookViews>
  <sheets>
    <sheet name="REKAPITULACIJA" sheetId="4" r:id="rId1"/>
    <sheet name="List1" sheetId="45" state="hidden" r:id="rId2"/>
    <sheet name="Pripravljalno-zaključna dela" sheetId="40" r:id="rId3"/>
    <sheet name="Sanacijska dela" sheetId="44" r:id="rId4"/>
    <sheet name="Gradbeno-obrtniška dela" sheetId="36" r:id="rId5"/>
    <sheet name="Elektro-instalacijska dela" sheetId="38" r:id="rId6"/>
    <sheet name="Izdelava PID" sheetId="43" r:id="rId7"/>
    <sheet name="Projektantski nadzor" sheetId="41" r:id="rId8"/>
  </sheets>
  <externalReferences>
    <externalReference r:id="rId9"/>
  </externalReferences>
  <definedNames>
    <definedName name="Excel_BuiltIn_Print_Titles_4" localSheetId="4">'[1]NEPREDVIDENA GR.DELA'!#REF!</definedName>
    <definedName name="Excel_BuiltIn_Print_Titles_4">'[1]NEPREDVIDENA GR.DELA'!#REF!</definedName>
    <definedName name="_xlnm.Print_Titles" localSheetId="5">'Elektro-instalacijska dela'!$1:$3</definedName>
    <definedName name="_xlnm.Print_Titles" localSheetId="4">'Gradbeno-obrtniška dela'!$1:$3</definedName>
    <definedName name="_xlnm.Print_Titles" localSheetId="2">'Pripravljalno-zaključna dela'!$1:$3</definedName>
    <definedName name="_xlnm.Print_Titles" localSheetId="3">'Sanacijska dela'!$1:$3</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9" i="41" l="1"/>
  <c r="I31" i="4" s="1"/>
  <c r="F38" i="43"/>
  <c r="F15" i="44"/>
  <c r="F16" i="44"/>
  <c r="F11" i="40"/>
  <c r="F62" i="40"/>
  <c r="F141" i="38"/>
  <c r="F140" i="38" l="1"/>
  <c r="F137" i="38"/>
  <c r="F138" i="38"/>
  <c r="F139" i="38"/>
  <c r="F135" i="38"/>
  <c r="I30" i="4"/>
  <c r="F34" i="36" l="1"/>
  <c r="F33" i="36"/>
  <c r="F194" i="38"/>
  <c r="F229" i="38"/>
  <c r="F227" i="38"/>
  <c r="F226" i="38"/>
  <c r="F225" i="38"/>
  <c r="F222" i="38"/>
  <c r="F216" i="38"/>
  <c r="F215" i="38"/>
  <c r="F213" i="38"/>
  <c r="F188" i="38"/>
  <c r="F187" i="38"/>
  <c r="F185" i="38"/>
  <c r="F182" i="38"/>
  <c r="F181" i="38"/>
  <c r="F180" i="38"/>
  <c r="F175" i="38"/>
  <c r="F167" i="38"/>
  <c r="F166" i="38"/>
  <c r="F165" i="38"/>
  <c r="F163" i="38"/>
  <c r="F161" i="38"/>
  <c r="F158" i="38"/>
  <c r="F148" i="38"/>
  <c r="F150" i="38" s="1"/>
  <c r="E240" i="38" s="1"/>
  <c r="F131" i="38"/>
  <c r="F126" i="38"/>
  <c r="F124" i="38"/>
  <c r="F117" i="38"/>
  <c r="F116" i="38"/>
  <c r="F115" i="38"/>
  <c r="F114" i="38"/>
  <c r="F113" i="38"/>
  <c r="F111" i="38"/>
  <c r="F110" i="38"/>
  <c r="F108" i="38"/>
  <c r="F106" i="38"/>
  <c r="F105" i="38"/>
  <c r="F102" i="38"/>
  <c r="F100" i="38"/>
  <c r="F99" i="38"/>
  <c r="F97" i="38"/>
  <c r="F95" i="38"/>
  <c r="F86" i="38"/>
  <c r="F85" i="38"/>
  <c r="F84" i="38"/>
  <c r="F83" i="38"/>
  <c r="F82" i="38"/>
  <c r="F81" i="38"/>
  <c r="F79" i="38"/>
  <c r="F71" i="38"/>
  <c r="F70" i="38"/>
  <c r="F67" i="38"/>
  <c r="F65" i="38"/>
  <c r="F64" i="38"/>
  <c r="F63" i="38"/>
  <c r="F62" i="38"/>
  <c r="F60" i="38"/>
  <c r="F59" i="38"/>
  <c r="F58" i="38"/>
  <c r="F57" i="38"/>
  <c r="F55" i="38"/>
  <c r="F53" i="38"/>
  <c r="F52" i="38"/>
  <c r="F50" i="38"/>
  <c r="F49" i="38"/>
  <c r="F47" i="38"/>
  <c r="F46" i="38"/>
  <c r="F44" i="38"/>
  <c r="F43" i="38"/>
  <c r="F42" i="38"/>
  <c r="F39" i="38"/>
  <c r="F33" i="38"/>
  <c r="F30" i="38"/>
  <c r="F27" i="38"/>
  <c r="F24" i="38"/>
  <c r="F21" i="40"/>
  <c r="F13" i="36"/>
  <c r="F13" i="40"/>
  <c r="F15" i="40"/>
  <c r="F14" i="40"/>
  <c r="F12" i="40"/>
  <c r="F28" i="44"/>
  <c r="F27" i="44"/>
  <c r="F26" i="44"/>
  <c r="F25" i="44"/>
  <c r="F24" i="44"/>
  <c r="F23" i="44"/>
  <c r="F17" i="44"/>
  <c r="F14" i="44"/>
  <c r="F13" i="44"/>
  <c r="F12" i="44"/>
  <c r="F11" i="44"/>
  <c r="F10" i="44"/>
  <c r="F9" i="44"/>
  <c r="F144" i="38" l="1"/>
  <c r="E239" i="38" s="1"/>
  <c r="F88" i="38"/>
  <c r="E238" i="38" s="1"/>
  <c r="F169" i="38"/>
  <c r="E241" i="38" s="1"/>
  <c r="F190" i="38"/>
  <c r="E242" i="38" s="1"/>
  <c r="F231" i="38"/>
  <c r="E243" i="38" s="1"/>
  <c r="F34" i="38"/>
  <c r="E237" i="38" s="1"/>
  <c r="F30" i="44"/>
  <c r="F19" i="44"/>
  <c r="F32" i="44" l="1"/>
  <c r="F34" i="44" s="1"/>
  <c r="I27" i="4" s="1"/>
  <c r="E244" i="38"/>
  <c r="E247" i="38" s="1"/>
  <c r="I29" i="4" s="1"/>
  <c r="D46" i="36"/>
  <c r="F46" i="36" s="1"/>
  <c r="F50" i="36"/>
  <c r="F49" i="36"/>
  <c r="F45" i="36"/>
  <c r="F44" i="36"/>
  <c r="F43" i="36"/>
  <c r="F32" i="36"/>
  <c r="F31" i="36"/>
  <c r="F30" i="36"/>
  <c r="F29" i="36"/>
  <c r="F28" i="36"/>
  <c r="F27" i="36"/>
  <c r="F26" i="36"/>
  <c r="F21" i="36"/>
  <c r="F20" i="36"/>
  <c r="F19" i="36"/>
  <c r="F18" i="36"/>
  <c r="F12" i="36"/>
  <c r="F11" i="36"/>
  <c r="F10" i="36"/>
  <c r="F9" i="36"/>
  <c r="F14" i="36" l="1"/>
  <c r="F16" i="36" s="1"/>
  <c r="F35" i="36"/>
  <c r="F37" i="36" s="1"/>
  <c r="F51" i="36"/>
  <c r="F53" i="36" s="1"/>
  <c r="F57" i="36" l="1"/>
  <c r="F16" i="40"/>
  <c r="F19" i="40"/>
  <c r="F20" i="40"/>
  <c r="F17" i="40"/>
  <c r="I28" i="4" l="1"/>
  <c r="F24" i="40"/>
  <c r="F65" i="40" s="1"/>
  <c r="I26" i="4" s="1"/>
  <c r="I33" i="4" l="1"/>
  <c r="I35" i="4" s="1"/>
  <c r="I37" i="4" s="1"/>
</calcChain>
</file>

<file path=xl/sharedStrings.xml><?xml version="1.0" encoding="utf-8"?>
<sst xmlns="http://schemas.openxmlformats.org/spreadsheetml/2006/main" count="779" uniqueCount="515">
  <si>
    <t>a.</t>
  </si>
  <si>
    <t>b.</t>
  </si>
  <si>
    <t>kpl</t>
  </si>
  <si>
    <t xml:space="preserve">Investitor:   </t>
  </si>
  <si>
    <t xml:space="preserve">Objekt:      </t>
  </si>
  <si>
    <t>1.</t>
  </si>
  <si>
    <t>2.</t>
  </si>
  <si>
    <t>3.</t>
  </si>
  <si>
    <t>4.</t>
  </si>
  <si>
    <t>6.</t>
  </si>
  <si>
    <t>7.</t>
  </si>
  <si>
    <t>8.</t>
  </si>
  <si>
    <t>9.</t>
  </si>
  <si>
    <t>Opis</t>
  </si>
  <si>
    <t xml:space="preserve"> </t>
  </si>
  <si>
    <t>EM</t>
  </si>
  <si>
    <t>Količina</t>
  </si>
  <si>
    <t>Cena / EM</t>
  </si>
  <si>
    <t>Vrednost (EUR)</t>
  </si>
  <si>
    <t>GRADBENO-OBRTNIŠKA DELA</t>
  </si>
  <si>
    <t>B.</t>
  </si>
  <si>
    <t xml:space="preserve"> - </t>
  </si>
  <si>
    <t>A.</t>
  </si>
  <si>
    <t>C.</t>
  </si>
  <si>
    <t>D.</t>
  </si>
  <si>
    <t>ELEKTRO-INSTALACIJSKA DELA</t>
  </si>
  <si>
    <t>E.</t>
  </si>
  <si>
    <t>MESTNA OBČINA LJUBLJANA, 
Mestni trg 1, 1000 Ljubljana</t>
  </si>
  <si>
    <t>Datum:</t>
  </si>
  <si>
    <t>Arhitektura</t>
  </si>
  <si>
    <t>št.proj.:</t>
  </si>
  <si>
    <t>Električne instalacije in oprema</t>
  </si>
  <si>
    <t xml:space="preserve">
REKAPITULACIJA</t>
  </si>
  <si>
    <t>F.</t>
  </si>
  <si>
    <t xml:space="preserve">IZDELAVA PID </t>
  </si>
  <si>
    <t xml:space="preserve">PROJEKTANTSKI NADZOR </t>
  </si>
  <si>
    <t xml:space="preserve">DDV 22,00 %   </t>
  </si>
  <si>
    <t xml:space="preserve">SKUPAJ Z DDV:   </t>
  </si>
  <si>
    <t>SPLOŠNO, OPOMBE ter DRUGA POJASNILA in ZAHTEVE</t>
  </si>
  <si>
    <t>Ponudba mora vsebovati ves pritrditveni material, vgradnjo zaključnih profilov, pločevin in kotnikov, izdelavo vseh potrebnih podkonstrukcij, dodatnega izsekavanja AB in zidanih sten,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projekta</t>
  </si>
  <si>
    <t>Ponudba za izvedbo GOI mora vsebovati tudi:</t>
  </si>
  <si>
    <t xml:space="preserve">Vse stroške, ki zajemajo izvedbo del in materiala po popisu GOI del, popisom GOI del za izvedbo priključkov na komunalno, vodovodno, tk, kabelsko, elektro in drugo infrastrukturo </t>
  </si>
  <si>
    <t>Vse splošne in stalne stroške povezane z organizacijo in delom na gradbišču</t>
  </si>
  <si>
    <t>Transportne stroške v območju in izven območja gradbišča, nujno uporabljati tovornjake in mehanizacijo, ki jo dopuščajo nosilnosti in omejeno širino dostopnih poti!</t>
  </si>
  <si>
    <t>Stroške in pridobivanja soglasij za morebitno ureditev prometa in zapore cest</t>
  </si>
  <si>
    <t>Stroške uradnega geodeta pri zakoličbi objekta, določitvi kote temeljenja, obiske geodeta med gradnjo pri kontroli posedkov ter izdelavi uradnega posnetka izvedenega stanja s podzemnim katastrom, izdelave moebitne parcelacije ter pripravo potrebne dokumentacije za vpis v zemljiško knjigo</t>
  </si>
  <si>
    <t>Stroške morebitnega ogrevanja in razvlaževanja prostorov med gradnjo, vse potrebne dodatke v beton in vezne materiale v primeru izvedbe objekta pozimi oz. pri nižjih temperaturah</t>
  </si>
  <si>
    <t>Upoštevanje določil Varnostnega načrta in sodelovanje s koordinatorjem za varstvo pri delu na gradbišču</t>
  </si>
  <si>
    <t>Pridobivanje vseh potrebnih soglasij in mnenj, vse meritve kakovosti in projektiranih parametrov vgrajenih materialov in naprav, vsa atestna dokumentacija, garancije in potrdila o vgrajenih materialih ter izvedba kompletnega tehničnega pregleda s pripravo kompletne tehnične dokumentacije za tehnični pregled</t>
  </si>
  <si>
    <t>Predajo vseh v načrte vnešenih sprememb med gradnjo (potrjenih s strani odgovornega vodje projekta, odgovornega projektanta in odgovornega nadzornika)</t>
  </si>
  <si>
    <t>Pridobivanja internih meritev kakovosti vgrajenih materialov, atesti, garancije in potrdila vgrajenih materialov v pripravi dela prevzemnika del</t>
  </si>
  <si>
    <t>Morebitne stroški povezane s predstavitvami posameznih predvidenih in vgrajenih materialov naročniku</t>
  </si>
  <si>
    <t>Stroške, ki nastanejo zaradi prilagajanja časovnega načrta izvedbe glede na obstoječe stanje,</t>
  </si>
  <si>
    <t>Izdelavo vseh v tehničnem poročilu, grafičnih prilogah in popisu navedenih vzorcev</t>
  </si>
  <si>
    <t>Izdelavo delavniških načrtov jeklenih konstrukcij (potrdi jih odg. proj. grad. konst.)</t>
  </si>
  <si>
    <t>Izdelavo demontažnih načrtov</t>
  </si>
  <si>
    <t>Izdelavo vseh delavniških in montažnih načrtov</t>
  </si>
  <si>
    <t xml:space="preserve">Stroške izdelave vzorcev v primernem merilu na zahtevo odgovornega projektanta </t>
  </si>
  <si>
    <t>Vzorce potrdi odgovorni projektant, strokovni nadzor in predstavnik naročnika oz. investitorja. Vgradnja ali izvedba delov objekta, za katere je potrebno izdelati vzorce, brez pisne potrditve ni dovoljena</t>
  </si>
  <si>
    <t>Pisna potrditev vzorcev mora biti vnešena v gradbeni dnevnik in se upošteva kot bistveni element tehničnega pregleda objekta.</t>
  </si>
  <si>
    <t>PRIPRAVLJALNO-ZAKLJUČNA DELA</t>
  </si>
  <si>
    <t>Stroške nakladanja in razkladanja odvoza odpadkov in ostalega materiala na stalno deponijo izvajalca, razkladanje, morebitno razgrinjanje ter plačila vseh dovoljenj in potrebne komunalne in energetske pristojbine na deponijo</t>
  </si>
  <si>
    <t>m²</t>
  </si>
  <si>
    <t>h</t>
  </si>
  <si>
    <t>Končno detaljno čiščenje pred tehničnim pregledom</t>
  </si>
  <si>
    <t>Zaščitni mat. premaz očiščenega skalnega terena s premazom SILRES BS OH 100 Wacker.</t>
  </si>
  <si>
    <t>Režijska dela KV delavec</t>
  </si>
  <si>
    <t>Režijska dela VKV delavec</t>
  </si>
  <si>
    <t>Vsi INOX elementi (četudi ni v načrtu ali popisu GOI del posebej označeno) morajo biti AlSi 316L (1.4404) in vsi JEKOR (Corten) elementi najman kakovostnega razreda S325J2W in morajo biti končno pasivizirani</t>
  </si>
  <si>
    <t>Vsi jekleni elementi (četudi ni v načrtu ali popisu GOI del posebej označeno) morajo biti primerno protikorozijsko zaščiteni tako, da je zagotovljen garancijski rok in življenska doba.</t>
  </si>
  <si>
    <t>Ponudnik stroške iz poglavja SPLOŠNO, OPOMBE ter DRUGA POJASNILA in ZAHTEVE vrednoti za celotno poglavje skupaj!</t>
  </si>
  <si>
    <t>SKUPAJ:</t>
  </si>
  <si>
    <t>SKUPAJ</t>
  </si>
  <si>
    <t>Pomoč pri koordinaciji, strokovnem in projektantskem nadzoru ter prezentaciji tehnoloških in drugih rešitev in del.</t>
  </si>
  <si>
    <t>Projektna dokumentacija izvedenih del:</t>
  </si>
  <si>
    <t>Dokazilo o zanesljivosti objekta mora vsebovati:</t>
  </si>
  <si>
    <t>Vodilna mapa se mora izdelati na obrazcu iz priloge Pravilnika in vsebuje:</t>
  </si>
  <si>
    <t>Navodila za obratovanje in vzdrževanje objekta  vsebujejo slikovna gradiva, tehnične prikaze in besedila v obliki jamstev, potrdil, seznamov, shem in podobnih sestavin, ki določajo pravila za obratovanje in vzdrževanje objekta, vgrajenih inštalacij, naprav in opreme. Z navodili za obratovanje in vzdrževanje se določijo tudi:</t>
  </si>
  <si>
    <t>Mapo s prilogami sestavljajo tabelarično kazalo v delu, ki se nanaša na dokazila v posamezni mapi in dokazila z oštevilčenjem in v zaporedju, kot so navedena v tabelaričnem kazalu dokazil in obsegajo potrdila, poročila, ocene, ateste, certifikate, izjave o lastnostih, meritve, komisijske zapisnike, izkaze in druga dokazila o:</t>
  </si>
  <si>
    <t>PROJEKTNA DOKUMENTACIJA:</t>
  </si>
  <si>
    <t>Elaborat sanacije</t>
  </si>
  <si>
    <t>SANACIJSKA DELA  (Elaborat)</t>
  </si>
  <si>
    <t>Zavod za sanacije in rekonstrukcije objektov Ljubljana - Maj 2019</t>
  </si>
  <si>
    <t>ELD - 19-020-050</t>
  </si>
  <si>
    <t>m1</t>
  </si>
  <si>
    <t>Odstranitev obstoječe kovinske ograje višine 1,0m, teže do 20kg/m1, z odvozom v trajno deponijo</t>
  </si>
  <si>
    <t>Odstranitev obstoječega tlaka iz granitnih kock 6x6cm, z očiščenjem kock ter deponiranjem na lokaciji za ponovno polaganje. Peščena pdolaga se v celoti odstrani (deb. Cca 8-10cm) ter odpelje material v trajno deponijo</t>
  </si>
  <si>
    <t>m2</t>
  </si>
  <si>
    <t>Rušenje obstoječega  armiranobetonskega tlaka deb. Cca 15cm, z odvozom ruševin  v trajno deponijo</t>
  </si>
  <si>
    <t>Rušenje obstoječega armirano-betonskega parapetnega zidu robu mostu, obstoječa armatura se po možnosti ohrani. Zob širine  17cm. Obračun po m2 narisne površine rušenega zidu</t>
  </si>
  <si>
    <t>Odstranitev  obstoječe hidroizolacije mostu, do čiste podlage, z odvozom materiala v trajno deponijo</t>
  </si>
  <si>
    <t>Izdelava novega parapetnega zaključnega zobu mostu,dim.:15x18 cm z zobom, izdelano z vodotesnim betonom kvalitete C 30/37, prereza do 0,04m3/m1</t>
  </si>
  <si>
    <t>Izdelava opaža parapetnega zaključka mostu, robni opaž višine do 20cm, obračun po m1 izvedenega opaža na eni strani</t>
  </si>
  <si>
    <t>Dobava in vgradnja sider RA fi 14mm, dložine do 40cm, z izvrtino fi 20mm, globine do 20cm, vgradnja sidra ter fiksiranje z epoxi kemičnim sidrom. Upoštevano 2kos/m1</t>
  </si>
  <si>
    <t>kos</t>
  </si>
  <si>
    <t>Dobava in vgradnja krivljene armature RA do fi 12mm, po armaturnem načrtu. Količina je ocenjena.</t>
  </si>
  <si>
    <t>kg</t>
  </si>
  <si>
    <t>Izvedba hidroizolacije mostu po sistemu Servidek Servipak, z vsemi potrebnimi deli in materialom, v sestavi:</t>
  </si>
  <si>
    <t xml:space="preserve"> -Servipak plošče deb.3mm</t>
  </si>
  <si>
    <t xml:space="preserve"> -Servidek poraba 4kg/m2</t>
  </si>
  <si>
    <t>Dodatna izvedba tesnenja s tekočo izolacijo kot npr. Liquid Membrane, v pasu širine do 20cm</t>
  </si>
  <si>
    <t>Dobava manjkajočih granitnih kock enakega izgeleda kot obstoječe - ocenjeno 10% količine</t>
  </si>
  <si>
    <t>Peskanje kamnitega tlaka in stopnic, kjer so madeži rje, (do popolne odstranitve) in zaščita z impregnacijskim mat premazom .</t>
  </si>
  <si>
    <t>Čiščenje - krtačenje jekor stebrov vključno z glavami in stožčastimi bazami in zaščitno barvanje delov stožcev, ki so zasuti z zemljino ali prodcemv</t>
  </si>
  <si>
    <t>ur</t>
  </si>
  <si>
    <t>%</t>
  </si>
  <si>
    <t xml:space="preserve"> SKUPAJ GRADBENA DELA:</t>
  </si>
  <si>
    <t>RUŠITVENA DELA</t>
  </si>
  <si>
    <t>Izdelava, dobava in montaža obroča kot zaključek pri obstoječi svetilki, obroč  stružen fi 154mm, INOX deb. 5mm, izvedba po detajlu</t>
  </si>
  <si>
    <t xml:space="preserve"> SKUPAJ OBRTNIŠKA DELA:</t>
  </si>
  <si>
    <t>OBRTNIŠKA DELA</t>
  </si>
  <si>
    <t>GRADBENA DELA</t>
  </si>
  <si>
    <t>SANACIJSKA DELA</t>
  </si>
  <si>
    <t>Izdelava, dobava in montaža nove INOX ograje, izdelane po načrtovanih detajlih. Kompletno z vsem potrebnim pritrdilnim materialom, zaključki in finalnimi obdelavami po navodlih projektanta. Skupna dolžina ograj znaša 76,80m. Ograja izdelana iz elementov:</t>
  </si>
  <si>
    <t>Izdelava, dobava in vgradnja spodnjega INOX AlSi 316 stebrv iz ploščatih zvarjenih profilov  deb. 8 mm, T 56/38mm ali + 56/68mm, višine 1100mm</t>
  </si>
  <si>
    <t xml:space="preserve"> Izdelava, dobava in vgradnja spodnjega INOX AlSi 316 zgornjega profila U 100/56/8mm. V profil vgrajena kolesca  fi 50/10 mm, vijačena v profil z IMBUS vijakom z vgreznjeno glavo 8x55 mm, v rastru 150mm.</t>
  </si>
  <si>
    <t>Izdelava, dobava in vgradnja pletenic INOX AlSi 316  fi 5mm, tip 5x7 ali 7x7, z integralnimi pritrdilnimi elementi in vzmetnimi napenjalci.</t>
  </si>
  <si>
    <t xml:space="preserve">Izdelava, dobava in vgradnja spodnjega INOX AlSi 316 profila F 110/2x80mm, debelina stene 8mm, vbetoniran ob betoniranju parapeta. V profil vgrajena kolesca  fi 50/10 mm, vijačena v profil z IMBUS vijakom z vgreznjeno glavo 8x55 mm, v rastru 150 mm. </t>
  </si>
  <si>
    <t>1.1</t>
  </si>
  <si>
    <t>1.2</t>
  </si>
  <si>
    <t>1.3</t>
  </si>
  <si>
    <t>Izvedba preskusa (barva in tekstura) uporabljene reparaturne malte. Po izvedbi preskusa se malta po potrebi modificira z dodatkom mineralne barve!</t>
  </si>
  <si>
    <t>kom</t>
  </si>
  <si>
    <t>1.4</t>
  </si>
  <si>
    <t xml:space="preserve">SANACIJSKA DELA OBSTOJEČIH BETONSKIH ELEMENTOV MOSTU </t>
  </si>
  <si>
    <t>2.1</t>
  </si>
  <si>
    <t>Čiščenje vseh površin obstoječih betonskih elementov mostu z vodnim curkom pod pristiskom do 400 barov.</t>
  </si>
  <si>
    <t>Odstranitev razpokanih in slabo sprijetih krovnih plasti betona nad korodirano armaturo z lahkimi odkopnimi kladivi.                                                                            Ocenjena količina.</t>
  </si>
  <si>
    <t>Zaščita očiščene armature z visokopolimeriziranim cementnim premazom. Uporabi naj se dvo ali enokomponentni premaz (npr. Mapei Mapefer ali Mapefer 1K ali enakovredno).                                                              Ocenjena količina.</t>
  </si>
  <si>
    <t>Reparacija poškodovanih, odstranjenih zaščitnih plasti betona nad in ob armaturi s hitrovezočo sanacijsko malto s kontroliranim krčenjem razreda R4 v debelini do 3 cm (npr. Mapei Mapegrout T60 ali enakovredno).                                                                             Ocenjena količina.</t>
  </si>
  <si>
    <t xml:space="preserve">Injektiranje suhih razpok na vseh obstoječih betonskih elementih mostu z epoksidno injekcijsko maso (npr. Mapei Epojet ali enakovredno), vključno z izvedbo utora 1,0 x 1,0 cm v liniji razpoke, vključno z vgradnjo injekcijskih nastavkov, tesnitvijo utora z epoksidno malto (npr.Mapei  Adesilex PG1 ali enakovredno) in kvarčnim posipom.                            Ocenjena količina. </t>
  </si>
  <si>
    <t>Injektiranje vlažnih razpok s poliuretansko injektirno maso, ki nabreka v kontaktu z vlago ( npr.: Sika Injection ali enakovredno).</t>
  </si>
  <si>
    <t xml:space="preserve">Izvedba preplastitve vseh spodnjih površin prekladne konstrukcije, vključno nosilcev s polimerizirano cementno malto razreda R3 v debelini 1 cm.( npr.: Mapei Planitop 400 ali enakovredno) </t>
  </si>
  <si>
    <t xml:space="preserve">Izvedba preplastitve preko čelnih - vertikalnih površin robnega venca s polimerizirano cementno malto v debelini 2 cm ( npr. Mapegrout T60), vključno z obdelavami vogalov in štokanjem površine. </t>
  </si>
  <si>
    <t>PRESKUSI TEKOČE KONTROLE IN TEHNIČNA DOKUMENTACIJA</t>
  </si>
  <si>
    <t>3.1</t>
  </si>
  <si>
    <t>Obisk projektanta na gradbišču</t>
  </si>
  <si>
    <t>3.2</t>
  </si>
  <si>
    <t>Odvzem vzorcev sanacijske malte in preskus tlačne ter upogibne trdnosti.</t>
  </si>
  <si>
    <t>Merjenje povšinske natezne trdnosti pripravljene površine po pranju z visokim pristiskom, pull-off metoda.</t>
  </si>
  <si>
    <t>3.3</t>
  </si>
  <si>
    <t>Meritev sprijemne natezne trdnosti reparaturne malte s podlago po metodi pull-off.</t>
  </si>
  <si>
    <t>3.4</t>
  </si>
  <si>
    <t>Obdelava rezultatov in izdelava poročila.</t>
  </si>
  <si>
    <t>3.5</t>
  </si>
  <si>
    <t>Izdelava projekta izvdenih del (PID) po izvedenih sanaciji.</t>
  </si>
  <si>
    <t>2.2</t>
  </si>
  <si>
    <t>2.3</t>
  </si>
  <si>
    <t>2.4</t>
  </si>
  <si>
    <t>2.5</t>
  </si>
  <si>
    <t>2.6</t>
  </si>
  <si>
    <t>2.7</t>
  </si>
  <si>
    <t>2.8</t>
  </si>
  <si>
    <t>2.9</t>
  </si>
  <si>
    <t>2.10</t>
  </si>
  <si>
    <t>Organizacija delovišča skladno z Uredbo o zagotavljanju varnosti in zdravja pri delu na začasnih in pomičnih gradbiščih:                                
 a. ograditev in označitev gradbišča s panoji in PVC mrežo,                                                                
 b. napisna tabla,                                                      
 c. gradbiščni priključek elektrike,                                            
 d. gradbiščni priključek vode,                                                                  
 e. grobo in fino tekoče čiščenje gradbišča in gradbiščnih poti v času gradnje in po zaključku del,                                                                         
 f. dobava in postavitev kontejnerja za gradbišče.                                                            Pavšal.</t>
  </si>
  <si>
    <t xml:space="preserve">Odstranitev obstoječe vegetacije na območju 2 m na vsako stran krilnih sten. 
Odvoz odpadnega materiala na deponijo do 15 km, skupaj s plačilom vseh pristojbin za trajno deponiranje materiala. </t>
  </si>
  <si>
    <t>Mehansko čiščenje korodirane armature. Poškodovana armatura mora biti očiščena do zdravega jedra (kovinskega sijaja Sa 2 po švedski lestvici).                             
Ocenjena količina.</t>
  </si>
  <si>
    <t>Izvedba zaključnega zaščitnega, transparentnega, impregnacijskega premaza na vseh betonskih površinah stebrov in opornikov 
(npr.: Mapei Mapecrete Creme ali enakovredno).</t>
  </si>
  <si>
    <t>SKUPAJ SANACIJSKA DELA OBSTOJEČIH BETONSKIH ELEMENTOV MOSTU</t>
  </si>
  <si>
    <t>SKUPAJ PRESKUSI TEKOČE KONTROLE IN TEHNIČNA DOKUMENTACIJA</t>
  </si>
  <si>
    <t>1.5</t>
  </si>
  <si>
    <t>1.7</t>
  </si>
  <si>
    <t>1.6</t>
  </si>
  <si>
    <t>1.8</t>
  </si>
  <si>
    <t>1.9</t>
  </si>
  <si>
    <t>SKUPAJ SANACIJSKA DELA</t>
  </si>
  <si>
    <t>2.11</t>
  </si>
  <si>
    <t>2.12</t>
  </si>
  <si>
    <t>2.13</t>
  </si>
  <si>
    <t>2.14</t>
  </si>
  <si>
    <t>2.15</t>
  </si>
  <si>
    <t>2.16</t>
  </si>
  <si>
    <t>2.17</t>
  </si>
  <si>
    <t>2.18</t>
  </si>
  <si>
    <t>c.</t>
  </si>
  <si>
    <t>Material</t>
  </si>
  <si>
    <t>Dobava, montaža in demontaža delovnega odra pod AB konstrukcijo obravnavanega mostu. Višina odra do 3 m.                                                          Obračun po tlorisni površini mostu za vs čas gradnje.</t>
  </si>
  <si>
    <t>NEPREDVIDENA DELA 10%</t>
  </si>
  <si>
    <t>Skladno z zahtevami Zakona o javnem naročanju (ZJN-3) morebitni v popisu predlagani proizvajalci ali dobavitelji ne pogojujejo oz. prejudicirajo izbora, ampak pomenijo samo minimalni nivo zahtev, morebitne spremembe potrdi projektant in naročnik</t>
  </si>
  <si>
    <t>Ponudba mora upoštevati povišane stroške dela zaradi izvajanja GOI del načeloma izven odpiralnega časa Gradu in njegovih najemnikov, kar pomeni predvsem pri hrupnih delih pretežno nočno ali zgodnje jutranje delo!
Ponudnik mora upoštevati način in tehnologijo rušenja in iznosa materiala, ki omogoča nemoteno obratovanje Ljubljanskega gradu!</t>
  </si>
  <si>
    <t>d</t>
  </si>
  <si>
    <t>d.</t>
  </si>
  <si>
    <t>e.</t>
  </si>
  <si>
    <t>f.</t>
  </si>
  <si>
    <t>g.</t>
  </si>
  <si>
    <t>h.</t>
  </si>
  <si>
    <t>i.</t>
  </si>
  <si>
    <t>j.</t>
  </si>
  <si>
    <t>k.</t>
  </si>
  <si>
    <t>l.</t>
  </si>
  <si>
    <t>m.</t>
  </si>
  <si>
    <t>n.</t>
  </si>
  <si>
    <t>o.</t>
  </si>
  <si>
    <t>p.</t>
  </si>
  <si>
    <t>r.</t>
  </si>
  <si>
    <t>3.6</t>
  </si>
  <si>
    <t xml:space="preserve"> - dobava in montaža profila, montaža s tesnenjem z lepilom kot npr. Sikaflex 11FC</t>
  </si>
  <si>
    <t xml:space="preserve"> - zarez utora 20/5mm v betonski zid</t>
  </si>
  <si>
    <t>Dobava in vgradnja Inox kotnika 25/25/3mm, z vgradnjo v parapetni zob mostu, s potrebnimi deli:</t>
  </si>
  <si>
    <t>SKUPAJ GRADBENO-OBRTNIŠKA DELA</t>
  </si>
  <si>
    <t>Razna nepredvidena in dodatna dela-ocena 15 %</t>
  </si>
  <si>
    <t>3.7</t>
  </si>
  <si>
    <t>SPECIFIKACIJA MATERIALA (dobava in montaža)</t>
  </si>
  <si>
    <t xml:space="preserve"> V enotinih cenah morajo biti vkalkulirani: dobava in montaža, pripravljalna in zaključna dela, označevanje, zarisovanja, dolbenje v beton, priklopi po enopolnih in vezalnih shemah, transporti, preizkusi, meritve, manipulativni stroški, drobni material, testiranje, spuščanje v pogon, šolanje, obratovalna navodila, pridobivanje potrdil o brezhibnosti.</t>
  </si>
  <si>
    <t>Stikala in vtičnice morajo biti iz istega proizvodnega programa.</t>
  </si>
  <si>
    <t>V primeru spremembe opreme, mora izvajalec predelati sheme na novo opremo.</t>
  </si>
  <si>
    <t>Pri ponudbi je treba upoštevati zahteve iz Študije požarne varnosti</t>
  </si>
  <si>
    <t>osvetljevanja, 4000 K 657 lm IP67, obroč Inox AISI 316L</t>
  </si>
  <si>
    <t xml:space="preserve">LED linije na stropu v Alu profilu PROLINE 2743 skupaj z </t>
  </si>
  <si>
    <t>LED trakom moči 17.5W/24V, 2650 lm/m, 4000 K, IP65</t>
  </si>
  <si>
    <t xml:space="preserve">Nadgradni LED profil 1707 skupaj z LED trakom 4.5W, 24V, </t>
  </si>
  <si>
    <t>580 lm/m, 2700-3000 K, IP65 za zunanjo osvetlitev CR&gt;90,</t>
  </si>
  <si>
    <t>Talni vgradni reflektor za osvetlitev zidu L&amp;L Ginko 2.4</t>
  </si>
  <si>
    <t>Sanacija obstoječih razvodnih doz</t>
  </si>
  <si>
    <t>Izvlek starih kabvlov 3x1.5 in 3x2.5 mm2</t>
  </si>
  <si>
    <t>m</t>
  </si>
  <si>
    <t>Kabli NYM</t>
  </si>
  <si>
    <t xml:space="preserve">  1 x 1.5 mm2                                </t>
  </si>
  <si>
    <t xml:space="preserve">  2 x 1.5 mm2</t>
  </si>
  <si>
    <t xml:space="preserve">  1 x 2.5 mm2                                </t>
  </si>
  <si>
    <t>Kabli NYM-J</t>
  </si>
  <si>
    <t xml:space="preserve">  3 x 1.5 mm2                            </t>
  </si>
  <si>
    <t xml:space="preserve">  3 x 2.5 mm2                           </t>
  </si>
  <si>
    <t>Kabli NYY-J</t>
  </si>
  <si>
    <t xml:space="preserve">  5 x 4 mm2                             </t>
  </si>
  <si>
    <t xml:space="preserve">  5 x 6 mm2                             </t>
  </si>
  <si>
    <t xml:space="preserve">Finožični vodnik H07V-K, r/z  (P/F-Y) za izenačitev potencilov                           </t>
  </si>
  <si>
    <t xml:space="preserve">  1 x 4  mm2                              </t>
  </si>
  <si>
    <t xml:space="preserve">  1 x 16 mm2                                 </t>
  </si>
  <si>
    <t>Plastične cevi, samougasne</t>
  </si>
  <si>
    <t>Gibljive plastične cevi, samougasne</t>
  </si>
  <si>
    <t>Pocinkani valjanec FeZn (za E-7,  DIP)</t>
  </si>
  <si>
    <t xml:space="preserve">  20x3 mm                              </t>
  </si>
  <si>
    <t xml:space="preserve">Izdelava priključkov opreme         </t>
  </si>
  <si>
    <t xml:space="preserve">Izdelava spoja z vodniki za izenačitev potenciala        </t>
  </si>
  <si>
    <t xml:space="preserve">Doza za izenačitev potenciala PS49              </t>
  </si>
  <si>
    <t>Vtičnica, podometna,  z dozo, 230 V, 16 A, komplet</t>
  </si>
  <si>
    <t>Stikalo podometno, 10 A, srednji nivo, z dozo, komplet</t>
  </si>
  <si>
    <t>z LED indikatorjem</t>
  </si>
  <si>
    <t>dimenzije 320x510x120 mm, vključuje</t>
  </si>
  <si>
    <t>Masa za  tesnenje skozi požarne cone EI60 s certifikatom</t>
  </si>
  <si>
    <t xml:space="preserve">Izdelava zaščitnega premaza z ognjevarnim premazom na </t>
  </si>
  <si>
    <t xml:space="preserve">vsaki strani zaščitne pregrade v dolžini 2 m   </t>
  </si>
  <si>
    <t xml:space="preserve">Označevanje tokokrogov in naprav po načrtih </t>
  </si>
  <si>
    <t xml:space="preserve">Izvedba priključkov glavnih dovodnih kablov na el.omare </t>
  </si>
  <si>
    <t xml:space="preserve">Razno profilno železo, minizirano              </t>
  </si>
  <si>
    <t xml:space="preserve">Dolbenje v beton, globine 20 mm    </t>
  </si>
  <si>
    <t xml:space="preserve">Drobni material </t>
  </si>
  <si>
    <t>ELEKTRO OMARA SB-E-3-A</t>
  </si>
  <si>
    <t>Ločilno stikalo, 3p, 230/400 V</t>
  </si>
  <si>
    <t>Instalac. odklopnik, 1-p, 15 kA</t>
  </si>
  <si>
    <t>Instalac. odklopnik, 3-p, 15 kA</t>
  </si>
  <si>
    <t>Zaščitno stikalo na diferenčni tok z nadtokovno zaščito</t>
  </si>
  <si>
    <t>KZS 2M, 230 VAC, 10 kA, 30 mA, 2p</t>
  </si>
  <si>
    <t>Kontaktor,  230/400 VAC</t>
  </si>
  <si>
    <t>Izbirno stikalo 230 V, 10 A</t>
  </si>
  <si>
    <t xml:space="preserve">Svetlobni avtomat 230 VAC in svetlobno tipalo    </t>
  </si>
  <si>
    <t xml:space="preserve">Programsko časovno stikalo dan/teden , 230 V, 50 Hz, 16 A  </t>
  </si>
  <si>
    <t xml:space="preserve">Svetilka z varčno sijalko 21 W                          </t>
  </si>
  <si>
    <t>Vrstne sponke, ustrezno preseku kabla</t>
  </si>
  <si>
    <t>Priklop kablov v elektro omari</t>
  </si>
  <si>
    <t xml:space="preserve">Drobni in vezni material </t>
  </si>
  <si>
    <t>ELEKTRO OMARA RM-SK</t>
  </si>
  <si>
    <t>Zašč. stikalo MERLIN GERIN, NG125N, 25 kA, 1-p, 230 V</t>
  </si>
  <si>
    <t>Zašč. stikalo MERLIN GERIN, NG125N, 25 kA, 3-p, 400 V</t>
  </si>
  <si>
    <t>DOPOLNILNA IZENAČITEV POTENCIALA "IP"</t>
  </si>
  <si>
    <t>Plastična omarica n/o, IP40, 315x315x150 mm</t>
  </si>
  <si>
    <t>z zbiralko s priključki</t>
  </si>
  <si>
    <t>KOMUNIKACIJSKO VOZLIŠČE KV-PAVILJON</t>
  </si>
  <si>
    <t>Povezovalni kabli FTP, RJ45 - RJ45, cat.6A</t>
  </si>
  <si>
    <t>UTP LAN kabel, LSHO, cat 6A, 500 MHz, 23 AWG</t>
  </si>
  <si>
    <t>razr. Cca po uredbi CPR 305, visoke zahteve, zelen</t>
  </si>
  <si>
    <t xml:space="preserve">Vtičnice RJ45, UTP, cat.6, p/o, </t>
  </si>
  <si>
    <t xml:space="preserve">  enojna</t>
  </si>
  <si>
    <t xml:space="preserve">Gibljive plastične cevi </t>
  </si>
  <si>
    <t xml:space="preserve">Meritve parametrov kabelskih povezav </t>
  </si>
  <si>
    <t>Drobni material</t>
  </si>
  <si>
    <t>Indukcijska zanka za naglušne</t>
  </si>
  <si>
    <t>Ojačevalnik indukcijske zanke na pr. Univox PLS-X3, ACG</t>
  </si>
  <si>
    <t xml:space="preserve">sistem, 50-100 V vhod, vhod za požarna sporočila, indukcijsko </t>
  </si>
  <si>
    <t>hlajenje, 10 W priključek za nadzorni zvočnik, nastavljiv RCA</t>
  </si>
  <si>
    <t>in XLR priključek, MLC sistem, 5 let garancije.</t>
  </si>
  <si>
    <t>Ploščat vodnik indukcijske zanke 25x0.1 mm, izoliran s</t>
  </si>
  <si>
    <t>plastičnim ovojem, dolžine 150 m</t>
  </si>
  <si>
    <t>Tester za indukcijsko zanko na pr. Univox Listener</t>
  </si>
  <si>
    <t>Montaža in priklop sistema na pripravljeno inštalacijo in</t>
  </si>
  <si>
    <t>obstoječo opremo, zagon sistema, poučitev uporabnika.</t>
  </si>
  <si>
    <t>Instalacijski vodnik:</t>
  </si>
  <si>
    <t xml:space="preserve">  ploščati finožični 2x3 mm2</t>
  </si>
  <si>
    <t xml:space="preserve">Gibljiva plastična cev, samougasna, p/o                             </t>
  </si>
  <si>
    <t xml:space="preserve">  - Ustrezno število konektorjev za priključitev čitalcev</t>
  </si>
  <si>
    <t xml:space="preserve">  - Programski paket za najmanj 200 uporabnikov z</t>
  </si>
  <si>
    <t xml:space="preserve">  - Zajem in spremljanje dogodkov na  monitorju</t>
  </si>
  <si>
    <t xml:space="preserve">  - Prikaz in izpis dogodkov po različnih ključih </t>
  </si>
  <si>
    <t xml:space="preserve">     (čas, čitalec, oseba...)</t>
  </si>
  <si>
    <t xml:space="preserve">  -  Določitev gesel in sistemskih pooblastil</t>
  </si>
  <si>
    <t xml:space="preserve">  - Nastavitev parametrov, osebnih pooblastol, podatkov</t>
  </si>
  <si>
    <t xml:space="preserve">  - Urejanje baze podatkov za uporabnike podatkov</t>
  </si>
  <si>
    <t xml:space="preserve">  - Izpis uporabnikov sistema</t>
  </si>
  <si>
    <t xml:space="preserve">  - Personalizacijo ID kartic</t>
  </si>
  <si>
    <t xml:space="preserve">  - Nastavitev elementev sistema, pregledovanje ter arhiviranje</t>
  </si>
  <si>
    <t xml:space="preserve">  - Nadzor perfernih enot</t>
  </si>
  <si>
    <t xml:space="preserve">  - Shranjevanje in obdelavo podatkov o prisopih</t>
  </si>
  <si>
    <t xml:space="preserve">  - Arhiviranje podatkov o pristopih</t>
  </si>
  <si>
    <t xml:space="preserve">Digitalni čitalnik 105x89x20 mm  </t>
  </si>
  <si>
    <t>Kombinirana brezkontaktna kartica ISO</t>
  </si>
  <si>
    <t xml:space="preserve">  - Pasivna brezkontaktna z magnetno sledjo, ki</t>
  </si>
  <si>
    <t xml:space="preserve">    omogoča visoko obstojen magnetni zapis</t>
  </si>
  <si>
    <t xml:space="preserve">  - Standardna velikost</t>
  </si>
  <si>
    <t xml:space="preserve">  - Bela (tiskanje kartic izvede naročnik)</t>
  </si>
  <si>
    <t xml:space="preserve">  - Ustrezno temperaturno odporna (postopek tiskanja)</t>
  </si>
  <si>
    <t>Nadzorni računalnik za sistem kontrole pristopa</t>
  </si>
  <si>
    <t xml:space="preserve">  17" LCD monitor</t>
  </si>
  <si>
    <t>LAN kabel</t>
  </si>
  <si>
    <t>Kabel FG16(0)R16, 3X1,5 mm2</t>
  </si>
  <si>
    <t>Gibljive plastične cevi , samougasne</t>
  </si>
  <si>
    <t>Vgradni reflektor v stebrih L&amp;L Smoothy 5.6 7W/24v 11 ° kot</t>
  </si>
  <si>
    <t>z nastavljivo optiko 7-60 ° 7W/24V, 4000 K, 657 lm, IP66 IK09</t>
  </si>
  <si>
    <t xml:space="preserve">  F 16 mm                                   </t>
  </si>
  <si>
    <t xml:space="preserve">  F 23 mm                                       </t>
  </si>
  <si>
    <t xml:space="preserve">  F 36 mm                                   </t>
  </si>
  <si>
    <t xml:space="preserve">  F 63 mm                                   </t>
  </si>
  <si>
    <t xml:space="preserve">  F 16 mm  </t>
  </si>
  <si>
    <t>SVETILKE</t>
  </si>
  <si>
    <t>(komplet s sijalko, montažnim priborom in regulacijo)</t>
  </si>
  <si>
    <t>1.1.</t>
  </si>
  <si>
    <t>dolžine 10 m ter napajalnikom 240W/24V, IP67                              SV2</t>
  </si>
  <si>
    <t>1.2.</t>
  </si>
  <si>
    <t>1.3.</t>
  </si>
  <si>
    <t>1.4.</t>
  </si>
  <si>
    <t>98 LED/, dolžine cca 4 m                                                              SV3</t>
  </si>
  <si>
    <t>skupaj z napajalnikom 12W/24V IP67                                            SV1</t>
  </si>
  <si>
    <t>skupaj z napajalnikom 12W/24V, IP67                                           SV4</t>
  </si>
  <si>
    <t>INSTALACIJSKI MATERIAL</t>
  </si>
  <si>
    <t>2.1.</t>
  </si>
  <si>
    <t>2.2.</t>
  </si>
  <si>
    <t>2.3.</t>
  </si>
  <si>
    <t>2.4.</t>
  </si>
  <si>
    <t>2.5.</t>
  </si>
  <si>
    <t>2.6.</t>
  </si>
  <si>
    <t>2.7.</t>
  </si>
  <si>
    <t>2.8.</t>
  </si>
  <si>
    <t>2.9.</t>
  </si>
  <si>
    <t>2.10.</t>
  </si>
  <si>
    <t>2.11.</t>
  </si>
  <si>
    <t>2.12.</t>
  </si>
  <si>
    <t>2.13.</t>
  </si>
  <si>
    <t>2.14.</t>
  </si>
  <si>
    <t>2.15.</t>
  </si>
  <si>
    <t>2.16.</t>
  </si>
  <si>
    <t>2.17.</t>
  </si>
  <si>
    <t>2.18.</t>
  </si>
  <si>
    <t>2.19.</t>
  </si>
  <si>
    <t>2.20.</t>
  </si>
  <si>
    <t>2.21.</t>
  </si>
  <si>
    <t>RCD 40 A, 30 mA</t>
  </si>
  <si>
    <t>vtičnica L+N+PE, 16 A, 5 kos</t>
  </si>
  <si>
    <t>stikalo za vklop 3 fazne vtičnice, 16 A, 1 kos</t>
  </si>
  <si>
    <t>vtičnica 3L+N+PE, 16 A, 1 kos</t>
  </si>
  <si>
    <t>inst.odkl. 1x16 A, C.karakt, 5 kos</t>
  </si>
  <si>
    <t>inst.odkl. 3x16 A, C.karakt, 1 kos</t>
  </si>
  <si>
    <t xml:space="preserve">enopolno                                       </t>
  </si>
  <si>
    <t xml:space="preserve">1L+N+PE                 </t>
  </si>
  <si>
    <t>3.1.</t>
  </si>
  <si>
    <t xml:space="preserve">za 72  modulov,  590x644x100   mm   </t>
  </si>
  <si>
    <t xml:space="preserve">El. omarica, nadometna,  prozorna vrata, ožičena, IP43, </t>
  </si>
  <si>
    <t>3.2.</t>
  </si>
  <si>
    <t>G40-10-U</t>
  </si>
  <si>
    <t>3.3.</t>
  </si>
  <si>
    <t>3.4.</t>
  </si>
  <si>
    <t>3.5.</t>
  </si>
  <si>
    <t>3.6.</t>
  </si>
  <si>
    <t>3.7.</t>
  </si>
  <si>
    <t>3.8.</t>
  </si>
  <si>
    <t>3.9.</t>
  </si>
  <si>
    <t>3.10.</t>
  </si>
  <si>
    <t>3.11.</t>
  </si>
  <si>
    <t>3.12.</t>
  </si>
  <si>
    <t>3.13.</t>
  </si>
  <si>
    <t>ELEKTRO OMARE - VSTOPNI PAVILJON</t>
  </si>
  <si>
    <t>3.14.</t>
  </si>
  <si>
    <t>Za napajanje el.omare E-VSTOPNI PAVILJON se v RM-SK vgradi :</t>
  </si>
  <si>
    <t>1 izhod, točnost  ± 0.2 s/dan, digitalni zaslon</t>
  </si>
  <si>
    <t>ELEKTRO OMARE</t>
  </si>
  <si>
    <t xml:space="preserve">16 A </t>
  </si>
  <si>
    <t>16 A</t>
  </si>
  <si>
    <t xml:space="preserve">KN12-32                                         </t>
  </si>
  <si>
    <t xml:space="preserve">G10-51-U  ( 1-0-2 )           </t>
  </si>
  <si>
    <t>50 A</t>
  </si>
  <si>
    <t>25 A</t>
  </si>
  <si>
    <t>3.15.</t>
  </si>
  <si>
    <t>V el.omaro se dogradi :</t>
  </si>
  <si>
    <t>3.16.</t>
  </si>
  <si>
    <t>G63-10-U</t>
  </si>
  <si>
    <t>4.1.</t>
  </si>
  <si>
    <t>5.</t>
  </si>
  <si>
    <t>IKS SISTEM (telefonija, rač.mreže, TV sistem)</t>
  </si>
  <si>
    <t>V omari se dogradi oprema :</t>
  </si>
  <si>
    <t>5.1.</t>
  </si>
  <si>
    <t>1.2 m</t>
  </si>
  <si>
    <t>5.2.</t>
  </si>
  <si>
    <t>4x2 parice,   cat.6</t>
  </si>
  <si>
    <t>5.3.</t>
  </si>
  <si>
    <t>5.4.</t>
  </si>
  <si>
    <t>5.5.</t>
  </si>
  <si>
    <t>5.6.</t>
  </si>
  <si>
    <t>OZVOČENJE</t>
  </si>
  <si>
    <t xml:space="preserve">El.omara za ozvočenje je obstoječa, v kavarni  </t>
  </si>
  <si>
    <t>6.1.</t>
  </si>
  <si>
    <t>6.2.</t>
  </si>
  <si>
    <t>6.3.</t>
  </si>
  <si>
    <t>6.4.</t>
  </si>
  <si>
    <t>6.5.</t>
  </si>
  <si>
    <t>6.7.</t>
  </si>
  <si>
    <t>6.8.</t>
  </si>
  <si>
    <r>
      <rPr>
        <sz val="10"/>
        <rFont val="Calibri"/>
        <family val="2"/>
        <charset val="238"/>
      </rPr>
      <t>ø</t>
    </r>
    <r>
      <rPr>
        <sz val="10"/>
        <rFont val="Arial Narrow"/>
        <family val="2"/>
        <charset val="238"/>
      </rPr>
      <t xml:space="preserve"> 16 mm                                   </t>
    </r>
  </si>
  <si>
    <t xml:space="preserve">KONTROLA PRISTOPA, REG.DELOVNEGA ČASA </t>
  </si>
  <si>
    <t>7.2.</t>
  </si>
  <si>
    <t>7.1.</t>
  </si>
  <si>
    <t>El. ključavnica 12 VAC, 15 VA (del. kontakt) se dobavi z vrati</t>
  </si>
  <si>
    <t>Sistem pristopne kontrole:</t>
  </si>
  <si>
    <t xml:space="preserve">    možnostjo širitve na več uporabnikov</t>
  </si>
  <si>
    <t>Kontrolna enota kontrole pristopa (postavljena v Vstopnem paviljonu)</t>
  </si>
  <si>
    <t>4 sistemi vrat</t>
  </si>
  <si>
    <t>7.3.</t>
  </si>
  <si>
    <t>brezkontaktna, razdalja  do 15 cm</t>
  </si>
  <si>
    <t>7.4.</t>
  </si>
  <si>
    <t>7.5.</t>
  </si>
  <si>
    <t>7.6.</t>
  </si>
  <si>
    <t>7.7.</t>
  </si>
  <si>
    <t>7.8.</t>
  </si>
  <si>
    <t xml:space="preserve">JH(ST)H 3x2x0.6 mm2  </t>
  </si>
  <si>
    <t>UTP/LS0H-3, 4x2x0.8,   cat.6</t>
  </si>
  <si>
    <r>
      <rPr>
        <sz val="10"/>
        <color indexed="8"/>
        <rFont val="Arial Narrow"/>
        <family val="2"/>
        <charset val="238"/>
      </rPr>
      <t xml:space="preserve"> </t>
    </r>
    <r>
      <rPr>
        <sz val="10"/>
        <color indexed="8"/>
        <rFont val="Calibri"/>
        <family val="2"/>
        <charset val="238"/>
      </rPr>
      <t xml:space="preserve">ø </t>
    </r>
    <r>
      <rPr>
        <sz val="10"/>
        <color indexed="8"/>
        <rFont val="Arial Narrow"/>
        <family val="2"/>
        <charset val="238"/>
      </rPr>
      <t xml:space="preserve">16 mm                                   </t>
    </r>
  </si>
  <si>
    <t xml:space="preserve">KONTROLA PRISTOPA, REG.DELOVNEGA ČASA - SKUPAJ:  </t>
  </si>
  <si>
    <t xml:space="preserve">IKS SISTEM (telefonija, rač.mreže, TV sistem) - SKUPAJ:  </t>
  </si>
  <si>
    <t xml:space="preserve">OZVOČENJE - SKUPAJ:  </t>
  </si>
  <si>
    <t xml:space="preserve">INSTALACIJSKI MATERIAL - SKUPAJ:  </t>
  </si>
  <si>
    <t xml:space="preserve">SVETILKE - SKUPAJ:    </t>
  </si>
  <si>
    <t xml:space="preserve">ELEKTRO OMARE - SKUPAJ:  </t>
  </si>
  <si>
    <t xml:space="preserve">ELEKTRO-INSTALACIJSKA DELA - DELNA REKAPITULACIJA  </t>
  </si>
  <si>
    <t>Dopolnilna izenačitev potencialov</t>
  </si>
  <si>
    <t>Svetilke</t>
  </si>
  <si>
    <t>Instalacijski material</t>
  </si>
  <si>
    <t>Elektro omare</t>
  </si>
  <si>
    <t>IKS (telefonija, interrnet, rač. mreža, TV)</t>
  </si>
  <si>
    <t>Ozvočenje (indukcijska zanka)</t>
  </si>
  <si>
    <t>OPOMBA: Napajalniki za LED trakove so nameščeni v omari ELEKTRO OMARI SB-E-3-A</t>
  </si>
  <si>
    <t>Kontrola pristopa</t>
  </si>
  <si>
    <t>Projekt PID - posredovano odgovornemu projektantu</t>
  </si>
  <si>
    <t>AMBIENT d.o.o., Ljubljana - Okt.2023</t>
  </si>
  <si>
    <t>ELDATA d.o.o. Ljubljana - Okt. 2023</t>
  </si>
  <si>
    <t>Gradbeno dovoljenje: št. 351-727/64-071/PC z dne 31.07.1984</t>
  </si>
  <si>
    <t>Kulturnovarstveno soglasje ZVKDS  št. 35102-0643/2014-101 z dne 06.03.2023</t>
  </si>
  <si>
    <t>VSTOPNI MOST Ljubljanski grad - SANACIJA</t>
  </si>
  <si>
    <t>IZDELAVA PID   (Projekt izvedenih del)</t>
  </si>
  <si>
    <t>mora prikazovati morebitna odstopanja od projektne dokumentacije za pridobitev mnenj in gradbenega dovoljenja, ki je bila sestavni del gradbenega dovoljenja, in od projektne dokumentacije za izvedbo gradnje, ki je bila priložena pri prijavi začetka gradnje, na način, ki omogoča jasno prepoznavnost spremenjenih delov ali lastnosti objekta.</t>
  </si>
  <si>
    <t>vsebuje vodilni načrt in druge načrte s strokovnih področij pooblaščenih arhitektov in inženirjev.</t>
  </si>
  <si>
    <t>je namenjena pridobitvi uporabnega dovoljenja, evidentiranju objekta ter uporabi in vzdrževanju objekta,</t>
  </si>
  <si>
    <t>vodilno mapo dokazila o zanesljivosti objekta,</t>
  </si>
  <si>
    <t>mape s prilogami in</t>
  </si>
  <si>
    <t>osnovne podatke o objektu in dokazilu o zanesljivosti objekta,</t>
  </si>
  <si>
    <t>podatke o udeležencih, ki so sodelovali pri graditvi,</t>
  </si>
  <si>
    <t>izjavo, ki jo podpišeta nadzornik in izvajalec in</t>
  </si>
  <si>
    <t>tabelarično kazalo dokazil o zanesljivosti objekta.</t>
  </si>
  <si>
    <t>upoštevanju predpisov, ki urejajo bistvene in druge zahteve,</t>
  </si>
  <si>
    <t>kakovosti vgrajenih gradbenih proizvodov, inštalacij, tehnoloških naprav in opreme,</t>
  </si>
  <si>
    <t>opravljenih preiskavah konstrukcijskih elementov in</t>
  </si>
  <si>
    <t>pregledu in merjenju vodovodnih, ogrevalnih, električnih in drugih inštalacij ter preizkusu njihovega pravilnega delovanja.</t>
  </si>
  <si>
    <t>obvezni (minimalni) časovni razmiki in pogoji rednih pregledov ter roki in obseg občasnih pregledov,</t>
  </si>
  <si>
    <t xml:space="preserve">obseg vzdrževalnih del, s katerimi se zagotavlja, da bo objekt v času uporabe izpolnjeval bistvene zahteve, </t>
  </si>
  <si>
    <t>zahteve za organizacijske ukrepe z vidika požarne varnosti.</t>
  </si>
  <si>
    <t>Delno je izdelava PID ovrednotena že v posameznih kategorijah del, PID v Rekapitulaciji v združeni obliki pa je naloga odgovornega projektanta.</t>
  </si>
  <si>
    <t>Izdelava PID     = 4 izvodi v pisni obliki + PDF + DWG</t>
  </si>
  <si>
    <t>Razna nepredvidena in dodatna dela - ocena 15 %</t>
  </si>
  <si>
    <t>PROJEKTANTSKI NADZOR</t>
  </si>
  <si>
    <t xml:space="preserve">Projektant je po 12. členu Gradbenega zakona (Uradni list RS, št. 61 in 72/2017) odgovoren za izdelavo, celovitost in medsebojno usklajenost vseh delov projektne dokumentacije. </t>
  </si>
  <si>
    <t>Po zgoraj omenenem Zakonu je zakonska obveza nadzora pri gradnji prepuščena strokovnemu nadzorniku, vendar se je naročnik odločil pri gradnji predmetnega objekta za dodatni vzporedni projektantski nadzor.</t>
  </si>
  <si>
    <t>Projektantski nadzor lahko izvajajo samo odgovorni projektant in projektanti posameznih delov projekta.</t>
  </si>
  <si>
    <t>Obveznosti projektantov v projektantskem nadzoru so:</t>
  </si>
  <si>
    <t xml:space="preserve"> - zastopanje interesov investitorja.</t>
  </si>
  <si>
    <t>Vrednost (€)</t>
  </si>
  <si>
    <t xml:space="preserve"> - sodelovanje z izvajalcem, investitorjem in strokovnim nadzorom in</t>
  </si>
  <si>
    <t>3.17.</t>
  </si>
  <si>
    <t xml:space="preserve"> -</t>
  </si>
  <si>
    <t>3.18.</t>
  </si>
  <si>
    <t>3.19.</t>
  </si>
  <si>
    <r>
      <t>Dobava  - Elektroomarica razdelilna prenosna tip SSV 32 A ali ustrezno: 4x 220V, 3x 380V, 32A, … Ui</t>
    </r>
    <r>
      <rPr>
        <sz val="10"/>
        <rFont val="Calibri"/>
        <family val="2"/>
        <charset val="238"/>
      </rPr>
      <t>&lt;</t>
    </r>
    <r>
      <rPr>
        <sz val="11"/>
        <rFont val="Arial Narrow"/>
        <family val="2"/>
        <charset val="238"/>
      </rPr>
      <t xml:space="preserve">690 V / Icc </t>
    </r>
    <r>
      <rPr>
        <sz val="11"/>
        <rFont val="Calibri"/>
        <family val="2"/>
        <charset val="238"/>
      </rPr>
      <t xml:space="preserve">&lt; </t>
    </r>
    <r>
      <rPr>
        <sz val="12.1"/>
        <rFont val="Arial Narrow"/>
        <family val="2"/>
        <charset val="238"/>
      </rPr>
      <t>6kA, IP 44 ali bolje!</t>
    </r>
    <r>
      <rPr>
        <sz val="10"/>
        <rFont val="Arial Narrow"/>
        <family val="2"/>
        <charset val="238"/>
      </rPr>
      <t xml:space="preserve"> … (največkrat uporabljena kot gradbiščna elektro omarica, ki ustreza za začasne programske in prireditvene priklope!</t>
    </r>
  </si>
  <si>
    <t>ELEKTRO OMARE - Tehnika LG - Razdelilna omarica SSV in napajanje ter UTP instalacija</t>
  </si>
  <si>
    <t xml:space="preserve"> 3.20.</t>
  </si>
  <si>
    <t>Dobava in vgradnja - Dovodni kabel  za napajanje mobilnih Elektro razdelilnih omar SSV 32 A iz razdelilne omare SB - E - 3 - A …. Za vrati v Skalni dvorani</t>
  </si>
  <si>
    <t>1x  5x 10 mm2  …. 25 m + vtikač in vtičnica  32A</t>
  </si>
  <si>
    <t>1x  x 10 mm2  …. 50 m + vtikač in vtičnica  32A</t>
  </si>
  <si>
    <t>1x  5x 10 mm2  …. 100 m + vtikač in vtičnica  32A</t>
  </si>
  <si>
    <r>
      <t xml:space="preserve">Izvedba dovoda napajanja 2 x .. ..5x16 mm2 za priklop mobilnih elektroomar ... iz razdelilne omare SB  - E - 3 - A  za vrati Skalne dvorane ... skupaj z vtičnico  in vtikačem  32 A 3F pod travnato rušo, +  v zaščitni cevi (kabelska kanalizacija PVC </t>
    </r>
    <r>
      <rPr>
        <sz val="10"/>
        <rFont val="Calibri"/>
        <family val="2"/>
        <charset val="238"/>
      </rPr>
      <t>ø</t>
    </r>
    <r>
      <rPr>
        <sz val="11"/>
        <rFont val="Arial Narrow"/>
        <family val="2"/>
        <charset val="238"/>
      </rPr>
      <t xml:space="preserve"> 50 mm)</t>
    </r>
    <r>
      <rPr>
        <sz val="10"/>
        <rFont val="Arial Narrow"/>
        <family val="2"/>
        <charset val="238"/>
      </rPr>
      <t xml:space="preserve"> ... namestitev pod sedanja lesena sedala pod Vstopnim mostom, vključno z vrtanjem, rezanjem in dletenjem betona pod sedalom.</t>
    </r>
  </si>
  <si>
    <t>Dobava in izvedba UTP instalacija 300 m1 in 3x vtičnice + 8x UTP tablo v omari SB-E-3-A, po priloženi skici, mikrolokacije se določijo na sami lokaciji.</t>
  </si>
  <si>
    <t>PONUDBENI PREDRAČUN</t>
  </si>
  <si>
    <t>PONUDNIK:</t>
  </si>
  <si>
    <t>Podpis:</t>
  </si>
  <si>
    <t>November 2023</t>
  </si>
  <si>
    <t xml:space="preserve"> -podložni filc kot npr. Polyfelt DC 605-E ali enakovredno</t>
  </si>
  <si>
    <t xml:space="preserve"> -izolacija robnega stika Bituthene 4000 ali enakovredno</t>
  </si>
  <si>
    <t xml:space="preserve">Dobava in polaganje  rebrastih cevi Stigmaflex 32mm ali enakovredno, za razvod instalacij v tlaku </t>
  </si>
  <si>
    <t>Dobava in montaža nove sistemske kanalete kot npr. ACO ali enakovredno, širine  35cm, dolžine 480cm, povozna izvedba DN 400 z LTŽ rešetko. Z izvedbo pdolage, obbvetoniranjem in priklopom na obstoječi odvod</t>
  </si>
  <si>
    <t xml:space="preserve">Polaganje tlaka iz granitnih kock 6x6x6cm, s polaganjem  v podlago kot npr.Mapestone FB 60 ali enakovredno v deb.8-10cm ter fugiranjem. Polaganje v lokih. Uporabijo se obstoječe granitne konce, z dostavo iz začasne deponije. </t>
  </si>
  <si>
    <t>Izdelava pasov  tlaka  na licu mesta, izdelano iz betona C 30/37, deb. 9,0cm, (robni in sredinski pasovi) kompletno z robnim opažem, izvedbo diletacijskih fug  po načrtru. s potrebnim rezanmjem in  kitanjem. Površinska obdelava betona je brušeno in peskano s steklenimi kroglicami ter končni premaz s hidrofobno utrjevalno penetracijo kot npr. Crete Defender CP ali enakovredno.</t>
  </si>
  <si>
    <t>Vtično gnezdo Gewiss, IP65, Q-DIN14/GW68008N</t>
  </si>
  <si>
    <t>Vsebina stare el.omare se izprazni. V obstoječe kovinsko ohišje se montira nova el.omarica s plastičnim ohišjem (želja vzdrževalcev). V novo omarico se namesti sledeča ali enakovredna oprema:</t>
  </si>
  <si>
    <t>Pod postavko Izdelava PID mora ponudnik upoštevati vsa določila  Pravilnika o podrobnejši vsebini dokumentacije in obrazcih, povezanih z graditvijo objektova (Uradni list RS, št. 36/2018 z dne 30.05.2018), s posebim poudarkom na določila 23. in 24. člena Pravilnika o Projektni dokumentaciji izvedenih del in določil 28. in 29. člena istega Pravilnika glede dokumentacije o zanesljivosti objekta ter navodil za obratovanje in vzdrževanje.</t>
  </si>
  <si>
    <t>navodila za obratovanje in vzdrževanje objekta.</t>
  </si>
  <si>
    <t xml:space="preserve"> - nadzor nad izvajanjem del v skladu s projektno dokumentacijo,</t>
  </si>
  <si>
    <t xml:space="preserve"> - udeležba na gradbenih koordinacijah in posvetih,</t>
  </si>
  <si>
    <t>Ponudnk-izvajalec GOI del sklepa pogodbe s projektanti za izvajanje projektantskega nadzora in stroške upošteva v ponudbi oz. pogodbenem predračunu.</t>
  </si>
  <si>
    <t>Nepredvidena in dodatna dela - 10%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</si>
</sst>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SIT&quot;;\-#,##0.00\ &quot;SIT&quot;"/>
    <numFmt numFmtId="165" formatCode="&quot;$&quot;#,##0.00_);[Red]\(&quot;$&quot;#,##0.00\)"/>
    <numFmt numFmtId="166" formatCode="_ * #,##0.00_-\ _S_L_T_ ;_ * #,##0.00\-\ _S_L_T_ ;_ * &quot;-&quot;??_-\ _S_L_T_ ;_ @_ "/>
    <numFmt numFmtId="167" formatCode="#,##0.00\ &quot;€&quot;"/>
  </numFmts>
  <fonts count="60">
    <font>
      <sz val="10"/>
      <name val="Arial CE"/>
      <charset val="238"/>
    </font>
    <font>
      <sz val="8"/>
      <name val="Arial CE"/>
      <charset val="238"/>
    </font>
    <font>
      <sz val="10"/>
      <name val="Arial"/>
      <family val="2"/>
      <charset val="238"/>
    </font>
    <font>
      <sz val="10"/>
      <name val="Arial CE"/>
      <family val="2"/>
      <charset val="238"/>
    </font>
    <font>
      <sz val="10"/>
      <name val="Arial CE"/>
      <charset val="238"/>
    </font>
    <font>
      <sz val="10"/>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font>
    <font>
      <sz val="10"/>
      <name val="MS Sans Serif"/>
      <family val="2"/>
    </font>
    <font>
      <sz val="9"/>
      <name val="Futura Prins"/>
    </font>
    <font>
      <sz val="9"/>
      <name val="Futura Prins"/>
      <charset val="238"/>
    </font>
    <font>
      <sz val="11"/>
      <name val="Futura Prins"/>
    </font>
    <font>
      <u/>
      <sz val="10"/>
      <color indexed="12"/>
      <name val="MS Sans Serif"/>
      <family val="2"/>
    </font>
    <font>
      <sz val="11"/>
      <color theme="1"/>
      <name val="Calibri"/>
      <family val="2"/>
      <charset val="238"/>
      <scheme val="minor"/>
    </font>
    <font>
      <sz val="10"/>
      <name val="Arial Narrow"/>
      <family val="2"/>
      <charset val="238"/>
    </font>
    <font>
      <u/>
      <sz val="10"/>
      <name val="Arial Narrow"/>
      <family val="2"/>
      <charset val="238"/>
    </font>
    <font>
      <b/>
      <sz val="12"/>
      <name val="Arial Narrow"/>
      <family val="2"/>
      <charset val="238"/>
    </font>
    <font>
      <sz val="12"/>
      <name val="Arial Narrow"/>
      <family val="2"/>
      <charset val="238"/>
    </font>
    <font>
      <sz val="11"/>
      <name val="Arial Narrow"/>
      <family val="2"/>
      <charset val="238"/>
    </font>
    <font>
      <b/>
      <sz val="14"/>
      <name val="Arial Narrow"/>
      <family val="2"/>
      <charset val="238"/>
    </font>
    <font>
      <b/>
      <sz val="10"/>
      <name val="Arial Narrow"/>
      <family val="2"/>
      <charset val="238"/>
    </font>
    <font>
      <b/>
      <sz val="18"/>
      <name val="Arial Narrow"/>
      <family val="2"/>
      <charset val="238"/>
    </font>
    <font>
      <b/>
      <sz val="11"/>
      <name val="Arial Narrow"/>
      <family val="2"/>
      <charset val="238"/>
    </font>
    <font>
      <sz val="10"/>
      <name val="Helv"/>
    </font>
    <font>
      <b/>
      <sz val="10"/>
      <color indexed="48"/>
      <name val="Arial Narrow"/>
      <family val="2"/>
      <charset val="238"/>
    </font>
    <font>
      <sz val="12"/>
      <color indexed="48"/>
      <name val="Arial Narrow"/>
      <family val="2"/>
      <charset val="238"/>
    </font>
    <font>
      <sz val="10"/>
      <color indexed="48"/>
      <name val="Arial Narrow"/>
      <family val="2"/>
      <charset val="238"/>
    </font>
    <font>
      <b/>
      <sz val="12"/>
      <color indexed="48"/>
      <name val="Arial Narrow"/>
      <family val="2"/>
      <charset val="238"/>
    </font>
    <font>
      <sz val="10"/>
      <color rgb="FF000000"/>
      <name val="Arial Narrow"/>
      <family val="2"/>
      <charset val="238"/>
    </font>
    <font>
      <b/>
      <sz val="10"/>
      <color rgb="FF000000"/>
      <name val="Arial Narrow"/>
      <family val="2"/>
      <charset val="238"/>
    </font>
    <font>
      <sz val="10"/>
      <color indexed="10"/>
      <name val="Arial Narrow"/>
      <family val="2"/>
      <charset val="238"/>
    </font>
    <font>
      <b/>
      <sz val="11"/>
      <color indexed="10"/>
      <name val="Arial Narrow"/>
      <family val="2"/>
      <charset val="238"/>
    </font>
    <font>
      <i/>
      <sz val="11"/>
      <color rgb="FF7F7F7F"/>
      <name val="Calibri"/>
      <family val="2"/>
      <charset val="238"/>
      <scheme val="minor"/>
    </font>
    <font>
      <b/>
      <sz val="10"/>
      <color indexed="10"/>
      <name val="Arial Narrow"/>
      <family val="2"/>
      <charset val="238"/>
    </font>
    <font>
      <b/>
      <sz val="10"/>
      <color indexed="8"/>
      <name val="Arial Narrow"/>
      <family val="2"/>
      <charset val="238"/>
    </font>
    <font>
      <sz val="10"/>
      <color indexed="8"/>
      <name val="Arial Narrow"/>
      <family val="2"/>
      <charset val="238"/>
    </font>
    <font>
      <sz val="14"/>
      <name val="Arial Narrow"/>
      <family val="2"/>
      <charset val="238"/>
    </font>
    <font>
      <sz val="10"/>
      <color theme="1"/>
      <name val="Arial"/>
      <family val="2"/>
    </font>
    <font>
      <sz val="10"/>
      <color theme="1"/>
      <name val="Arial Narrow"/>
      <family val="2"/>
      <charset val="238"/>
    </font>
    <font>
      <b/>
      <sz val="13"/>
      <name val="Arial Narrow"/>
      <family val="2"/>
      <charset val="238"/>
    </font>
    <font>
      <sz val="13"/>
      <name val="Arial Narrow"/>
      <family val="2"/>
      <charset val="238"/>
    </font>
    <font>
      <b/>
      <sz val="13"/>
      <color theme="1"/>
      <name val="Arial Narrow"/>
      <family val="2"/>
      <charset val="238"/>
    </font>
    <font>
      <b/>
      <sz val="11"/>
      <color theme="1"/>
      <name val="Arial Narrow"/>
      <family val="2"/>
      <charset val="238"/>
    </font>
    <font>
      <b/>
      <sz val="10"/>
      <color theme="1"/>
      <name val="Arial Narrow"/>
      <family val="2"/>
      <charset val="238"/>
    </font>
    <font>
      <b/>
      <sz val="10"/>
      <color theme="1"/>
      <name val="Arial"/>
      <family val="2"/>
    </font>
    <font>
      <sz val="10"/>
      <name val="Calibri"/>
      <family val="2"/>
      <charset val="238"/>
    </font>
    <font>
      <b/>
      <sz val="10"/>
      <name val="Arial"/>
      <family val="2"/>
      <charset val="238"/>
    </font>
    <font>
      <sz val="10"/>
      <color indexed="8"/>
      <name val="Calibri"/>
      <family val="2"/>
      <charset val="238"/>
    </font>
    <font>
      <sz val="9"/>
      <color rgb="FFC00000"/>
      <name val="Arial Narrow"/>
      <family val="2"/>
      <charset val="238"/>
    </font>
    <font>
      <sz val="9"/>
      <color rgb="FFFF0000"/>
      <name val="Arial Narrow"/>
      <family val="2"/>
      <charset val="238"/>
    </font>
    <font>
      <sz val="14"/>
      <name val="Arial CE"/>
      <charset val="238"/>
    </font>
    <font>
      <sz val="11"/>
      <name val="Calibri"/>
      <family val="2"/>
      <charset val="238"/>
    </font>
    <font>
      <sz val="12.1"/>
      <name val="Arial Narrow"/>
      <family val="2"/>
      <charset val="238"/>
    </font>
    <font>
      <b/>
      <sz val="11"/>
      <color rgb="FFC00000"/>
      <name val="Arial Narrow"/>
      <family val="2"/>
      <charset val="238"/>
    </font>
    <font>
      <sz val="18"/>
      <name val="Arial Narrow"/>
      <family val="2"/>
      <charset val="238"/>
    </font>
  </fonts>
  <fills count="2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9">
    <border>
      <left/>
      <right/>
      <top/>
      <bottom/>
      <diagonal/>
    </border>
    <border>
      <left style="hair">
        <color indexed="64"/>
      </left>
      <right style="hair">
        <color indexed="64"/>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diagonal/>
    </border>
  </borders>
  <cellStyleXfs count="68">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4" borderId="0" applyNumberFormat="0" applyBorder="0" applyAlignment="0" applyProtection="0"/>
    <xf numFmtId="0" fontId="15" fillId="0" borderId="1" applyAlignment="0"/>
    <xf numFmtId="0" fontId="14" fillId="0" borderId="1" applyAlignment="0"/>
    <xf numFmtId="0" fontId="14" fillId="0" borderId="1">
      <alignment vertical="top" wrapText="1"/>
    </xf>
    <xf numFmtId="0" fontId="8" fillId="4" borderId="0" applyNumberFormat="0" applyBorder="0" applyAlignment="0" applyProtection="0"/>
    <xf numFmtId="0" fontId="17" fillId="0" borderId="0" applyNumberFormat="0" applyFill="0" applyBorder="0" applyAlignment="0" applyProtection="0">
      <alignment vertical="top"/>
      <protection locked="0"/>
    </xf>
    <xf numFmtId="0" fontId="9" fillId="16" borderId="2" applyNumberFormat="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2" fillId="0" borderId="0"/>
    <xf numFmtId="0" fontId="13" fillId="0" borderId="0">
      <alignment vertical="top"/>
    </xf>
    <xf numFmtId="0" fontId="13" fillId="0" borderId="0"/>
    <xf numFmtId="0" fontId="12" fillId="0" borderId="0">
      <alignment wrapText="1"/>
    </xf>
    <xf numFmtId="0" fontId="2" fillId="0" borderId="0"/>
    <xf numFmtId="0" fontId="5" fillId="0" borderId="0"/>
    <xf numFmtId="0" fontId="2" fillId="0" borderId="0"/>
    <xf numFmtId="0" fontId="2" fillId="0" borderId="0"/>
    <xf numFmtId="0" fontId="3" fillId="0" borderId="0"/>
    <xf numFmtId="0" fontId="18" fillId="0" borderId="0"/>
    <xf numFmtId="0" fontId="11" fillId="0" borderId="0" applyNumberFormat="0" applyFill="0" applyBorder="0" applyAlignment="0" applyProtection="0"/>
    <xf numFmtId="0" fontId="9" fillId="16" borderId="2" applyNumberFormat="0" applyAlignment="0" applyProtection="0"/>
    <xf numFmtId="49" fontId="16" fillId="17" borderId="3">
      <alignment horizontal="center" vertical="top" wrapText="1"/>
    </xf>
    <xf numFmtId="0" fontId="3" fillId="0" borderId="0"/>
    <xf numFmtId="0" fontId="10" fillId="0" borderId="0" applyNumberFormat="0" applyFill="0" applyBorder="0" applyAlignment="0" applyProtection="0"/>
    <xf numFmtId="165" fontId="13" fillId="0" borderId="0" applyFont="0" applyFill="0" applyBorder="0" applyAlignment="0" applyProtection="0"/>
    <xf numFmtId="40" fontId="13" fillId="0" borderId="0" applyFont="0" applyFill="0" applyBorder="0" applyAlignment="0" applyProtection="0"/>
    <xf numFmtId="0" fontId="11" fillId="0" borderId="0" applyNumberFormat="0" applyFill="0" applyBorder="0" applyAlignment="0" applyProtection="0"/>
    <xf numFmtId="166" fontId="12" fillId="0" borderId="0" applyFont="0" applyFill="0" applyBorder="0" applyAlignment="0" applyProtection="0"/>
    <xf numFmtId="0" fontId="4" fillId="0" borderId="0"/>
    <xf numFmtId="1" fontId="28" fillId="0" borderId="0"/>
    <xf numFmtId="0" fontId="37" fillId="0" borderId="0" applyNumberFormat="0" applyFill="0" applyBorder="0" applyAlignment="0" applyProtection="0"/>
  </cellStyleXfs>
  <cellXfs count="398">
    <xf numFmtId="0" fontId="0" fillId="0" borderId="0" xfId="0"/>
    <xf numFmtId="0" fontId="19" fillId="0" borderId="0" xfId="50" applyFont="1" applyAlignment="1">
      <alignment horizontal="left" vertical="top" wrapText="1"/>
    </xf>
    <xf numFmtId="4" fontId="19" fillId="0" borderId="0" xfId="50" applyNumberFormat="1" applyFont="1" applyAlignment="1">
      <alignment horizontal="right"/>
    </xf>
    <xf numFmtId="49" fontId="19" fillId="0" borderId="0" xfId="52" applyNumberFormat="1" applyFont="1" applyAlignment="1">
      <alignment horizontal="left" vertical="top" wrapText="1"/>
    </xf>
    <xf numFmtId="4" fontId="19" fillId="0" borderId="0" xfId="52" applyNumberFormat="1" applyFont="1"/>
    <xf numFmtId="0" fontId="19" fillId="0" borderId="0" xfId="0" applyFont="1" applyAlignment="1">
      <alignment vertical="top"/>
    </xf>
    <xf numFmtId="0" fontId="19" fillId="0" borderId="0" xfId="50" applyFont="1" applyAlignment="1">
      <alignment horizontal="center" vertical="top"/>
    </xf>
    <xf numFmtId="0" fontId="19" fillId="0" borderId="0" xfId="50" applyFont="1" applyAlignment="1">
      <alignment horizontal="center"/>
    </xf>
    <xf numFmtId="49" fontId="19" fillId="0" borderId="0" xfId="65" applyNumberFormat="1" applyFont="1" applyAlignment="1">
      <alignment horizontal="center"/>
    </xf>
    <xf numFmtId="0" fontId="19" fillId="0" borderId="0" xfId="65" applyFont="1" applyAlignment="1">
      <alignment wrapText="1"/>
    </xf>
    <xf numFmtId="4" fontId="19" fillId="0" borderId="0" xfId="65" applyNumberFormat="1" applyFont="1" applyAlignment="1">
      <alignment horizontal="right"/>
    </xf>
    <xf numFmtId="4" fontId="19" fillId="0" borderId="0" xfId="65" applyNumberFormat="1" applyFont="1"/>
    <xf numFmtId="0" fontId="19" fillId="0" borderId="0" xfId="65" applyFont="1"/>
    <xf numFmtId="0" fontId="24" fillId="0" borderId="0" xfId="65" applyFont="1" applyAlignment="1">
      <alignment wrapText="1"/>
    </xf>
    <xf numFmtId="49" fontId="19" fillId="0" borderId="0" xfId="65" applyNumberFormat="1" applyFont="1" applyAlignment="1">
      <alignment horizontal="center" vertical="top"/>
    </xf>
    <xf numFmtId="0" fontId="25"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left" vertical="top" wrapText="1"/>
    </xf>
    <xf numFmtId="0" fontId="19" fillId="0" borderId="0" xfId="65" applyFont="1" applyAlignment="1">
      <alignment horizontal="center"/>
    </xf>
    <xf numFmtId="49" fontId="19" fillId="0" borderId="0" xfId="65" applyNumberFormat="1" applyFont="1" applyAlignment="1">
      <alignment horizontal="left" vertical="top" wrapText="1"/>
    </xf>
    <xf numFmtId="0" fontId="22" fillId="0" borderId="0" xfId="65" applyFont="1" applyAlignment="1">
      <alignment horizontal="center"/>
    </xf>
    <xf numFmtId="4" fontId="31" fillId="0" borderId="0" xfId="66" applyNumberFormat="1" applyFont="1"/>
    <xf numFmtId="4" fontId="31" fillId="0" borderId="0" xfId="66" applyNumberFormat="1" applyFont="1" applyProtection="1">
      <protection locked="0"/>
    </xf>
    <xf numFmtId="0" fontId="31" fillId="0" borderId="0" xfId="0" applyFont="1"/>
    <xf numFmtId="4" fontId="29" fillId="0" borderId="0" xfId="66" applyNumberFormat="1" applyFont="1" applyProtection="1">
      <protection locked="0"/>
    </xf>
    <xf numFmtId="0" fontId="31" fillId="0" borderId="0" xfId="0" applyFont="1" applyAlignment="1">
      <alignment horizontal="left" vertical="top" wrapText="1"/>
    </xf>
    <xf numFmtId="4" fontId="31" fillId="0" borderId="0" xfId="0" applyNumberFormat="1" applyFont="1"/>
    <xf numFmtId="4" fontId="31" fillId="0" borderId="0" xfId="0" applyNumberFormat="1" applyFont="1" applyProtection="1">
      <protection locked="0"/>
    </xf>
    <xf numFmtId="1" fontId="31" fillId="0" borderId="0" xfId="66" applyFont="1" applyAlignment="1">
      <alignment horizontal="left" wrapText="1"/>
    </xf>
    <xf numFmtId="4" fontId="29" fillId="0" borderId="0" xfId="66" applyNumberFormat="1" applyFont="1"/>
    <xf numFmtId="49" fontId="19" fillId="0" borderId="0" xfId="65" quotePrefix="1" applyNumberFormat="1" applyFont="1" applyAlignment="1">
      <alignment horizontal="left" vertical="top" wrapText="1"/>
    </xf>
    <xf numFmtId="0" fontId="22" fillId="0" borderId="0" xfId="65" applyFont="1" applyAlignment="1">
      <alignment wrapText="1"/>
    </xf>
    <xf numFmtId="49" fontId="24" fillId="0" borderId="0" xfId="65" applyNumberFormat="1" applyFont="1" applyAlignment="1">
      <alignment horizontal="center"/>
    </xf>
    <xf numFmtId="0" fontId="22" fillId="18" borderId="6" xfId="65" applyFont="1" applyFill="1" applyBorder="1" applyAlignment="1">
      <alignment vertical="center" wrapText="1"/>
    </xf>
    <xf numFmtId="4" fontId="19" fillId="18" borderId="6" xfId="65" applyNumberFormat="1" applyFont="1" applyFill="1" applyBorder="1"/>
    <xf numFmtId="4" fontId="19" fillId="18" borderId="6" xfId="65" applyNumberFormat="1" applyFont="1" applyFill="1" applyBorder="1" applyAlignment="1">
      <alignment horizontal="right"/>
    </xf>
    <xf numFmtId="4" fontId="19" fillId="18" borderId="6" xfId="65" applyNumberFormat="1" applyFont="1" applyFill="1" applyBorder="1" applyAlignment="1">
      <alignment horizontal="right" vertical="center"/>
    </xf>
    <xf numFmtId="4" fontId="19" fillId="18" borderId="6" xfId="65" applyNumberFormat="1" applyFont="1" applyFill="1" applyBorder="1" applyAlignment="1">
      <alignment vertical="center"/>
    </xf>
    <xf numFmtId="0" fontId="19" fillId="0" borderId="0" xfId="65" applyFont="1" applyAlignment="1">
      <alignment vertical="center"/>
    </xf>
    <xf numFmtId="0" fontId="22" fillId="18" borderId="6" xfId="65" applyFont="1" applyFill="1" applyBorder="1" applyAlignment="1">
      <alignment horizontal="center" vertical="center"/>
    </xf>
    <xf numFmtId="0" fontId="22" fillId="18" borderId="6" xfId="65" applyFont="1" applyFill="1" applyBorder="1" applyAlignment="1">
      <alignment horizontal="center"/>
    </xf>
    <xf numFmtId="1" fontId="30" fillId="0" borderId="0" xfId="66" applyFont="1" applyAlignment="1">
      <alignment horizontal="center"/>
    </xf>
    <xf numFmtId="0" fontId="30" fillId="0" borderId="0" xfId="0" applyFont="1" applyAlignment="1">
      <alignment horizontal="center"/>
    </xf>
    <xf numFmtId="1" fontId="32" fillId="0" borderId="0" xfId="66" applyFont="1" applyAlignment="1">
      <alignment horizontal="center"/>
    </xf>
    <xf numFmtId="4" fontId="23" fillId="18" borderId="6" xfId="65" applyNumberFormat="1" applyFont="1" applyFill="1" applyBorder="1"/>
    <xf numFmtId="1" fontId="30" fillId="18" borderId="6" xfId="66" applyFont="1" applyFill="1" applyBorder="1" applyAlignment="1">
      <alignment horizontal="center"/>
    </xf>
    <xf numFmtId="4" fontId="31" fillId="18" borderId="6" xfId="66" applyNumberFormat="1" applyFont="1" applyFill="1" applyBorder="1"/>
    <xf numFmtId="4" fontId="22" fillId="18" borderId="6" xfId="66" applyNumberFormat="1" applyFont="1" applyFill="1" applyBorder="1" applyProtection="1">
      <protection locked="0"/>
    </xf>
    <xf numFmtId="49" fontId="24" fillId="18" borderId="6" xfId="65" applyNumberFormat="1" applyFont="1" applyFill="1" applyBorder="1" applyAlignment="1">
      <alignment horizontal="center"/>
    </xf>
    <xf numFmtId="0" fontId="24" fillId="18" borderId="6" xfId="65" applyFont="1" applyFill="1" applyBorder="1" applyAlignment="1">
      <alignment wrapText="1"/>
    </xf>
    <xf numFmtId="4" fontId="23" fillId="18" borderId="6" xfId="52" applyNumberFormat="1" applyFont="1" applyFill="1" applyBorder="1"/>
    <xf numFmtId="0" fontId="19" fillId="0" borderId="4" xfId="50" quotePrefix="1" applyFont="1" applyBorder="1" applyAlignment="1">
      <alignment horizontal="center" vertical="top"/>
    </xf>
    <xf numFmtId="0" fontId="19" fillId="0" borderId="4" xfId="50" applyFont="1" applyBorder="1" applyAlignment="1">
      <alignment vertical="center"/>
    </xf>
    <xf numFmtId="0" fontId="19" fillId="0" borderId="4" xfId="50" applyFont="1" applyBorder="1" applyAlignment="1">
      <alignment horizontal="center" vertical="center"/>
    </xf>
    <xf numFmtId="4" fontId="19" fillId="0" borderId="4" xfId="50" applyNumberFormat="1" applyFont="1" applyBorder="1" applyAlignment="1">
      <alignment horizontal="center" vertical="center"/>
    </xf>
    <xf numFmtId="4" fontId="19" fillId="0" borderId="4" xfId="51" applyNumberFormat="1" applyFont="1" applyBorder="1" applyAlignment="1">
      <alignment horizontal="center" vertical="center"/>
    </xf>
    <xf numFmtId="0" fontId="23" fillId="18" borderId="6" xfId="65" applyFont="1" applyFill="1" applyBorder="1" applyAlignment="1">
      <alignment vertical="center" wrapText="1"/>
    </xf>
    <xf numFmtId="0" fontId="19" fillId="0" borderId="0" xfId="0" applyFont="1"/>
    <xf numFmtId="0" fontId="27" fillId="18" borderId="6" xfId="0" applyFont="1" applyFill="1" applyBorder="1" applyAlignment="1">
      <alignment horizontal="center" vertical="center"/>
    </xf>
    <xf numFmtId="0" fontId="27" fillId="18" borderId="6" xfId="0" applyFont="1" applyFill="1" applyBorder="1" applyAlignment="1">
      <alignment vertical="center"/>
    </xf>
    <xf numFmtId="0" fontId="23" fillId="0" borderId="0" xfId="0" applyFont="1"/>
    <xf numFmtId="0" fontId="19" fillId="0" borderId="0" xfId="0" applyFont="1" applyAlignment="1">
      <alignment horizontal="left" wrapText="1"/>
    </xf>
    <xf numFmtId="0" fontId="33" fillId="0" borderId="0" xfId="0" applyFont="1" applyAlignment="1">
      <alignment horizontal="justify" vertical="top" wrapText="1"/>
    </xf>
    <xf numFmtId="4" fontId="27" fillId="18" borderId="6" xfId="0" applyNumberFormat="1" applyFont="1" applyFill="1" applyBorder="1" applyAlignment="1">
      <alignment horizontal="center" vertical="center"/>
    </xf>
    <xf numFmtId="4" fontId="27" fillId="18" borderId="6" xfId="0" applyNumberFormat="1" applyFont="1" applyFill="1" applyBorder="1" applyAlignment="1">
      <alignment vertical="center"/>
    </xf>
    <xf numFmtId="0" fontId="23" fillId="0" borderId="0" xfId="0" applyFont="1" applyAlignment="1">
      <alignment vertical="center"/>
    </xf>
    <xf numFmtId="0" fontId="19" fillId="0" borderId="0" xfId="0" applyFont="1" applyAlignment="1">
      <alignment horizontal="center" vertical="top"/>
    </xf>
    <xf numFmtId="0" fontId="27" fillId="0" borderId="0" xfId="0" applyFont="1" applyAlignment="1">
      <alignment horizontal="center" vertical="center"/>
    </xf>
    <xf numFmtId="0" fontId="33" fillId="0" borderId="0" xfId="0" applyFont="1" applyAlignment="1">
      <alignment horizontal="left" vertical="top" wrapText="1"/>
    </xf>
    <xf numFmtId="0" fontId="25" fillId="0" borderId="0" xfId="0" applyFont="1"/>
    <xf numFmtId="4" fontId="23" fillId="18" borderId="6" xfId="0" applyNumberFormat="1" applyFont="1" applyFill="1" applyBorder="1"/>
    <xf numFmtId="0" fontId="23" fillId="18" borderId="6" xfId="65" applyFont="1" applyFill="1" applyBorder="1" applyAlignment="1">
      <alignment horizontal="center"/>
    </xf>
    <xf numFmtId="0" fontId="23" fillId="0" borderId="0" xfId="65" applyFont="1"/>
    <xf numFmtId="0" fontId="23" fillId="0" borderId="0" xfId="65" applyFont="1" applyAlignment="1">
      <alignment horizontal="center"/>
    </xf>
    <xf numFmtId="4" fontId="19" fillId="0" borderId="0" xfId="0" applyNumberFormat="1" applyFont="1"/>
    <xf numFmtId="4" fontId="19" fillId="0" borderId="0" xfId="0" applyNumberFormat="1" applyFont="1" applyAlignment="1">
      <alignment horizontal="right"/>
    </xf>
    <xf numFmtId="49" fontId="19" fillId="0" borderId="0" xfId="0" quotePrefix="1" applyNumberFormat="1" applyFont="1" applyAlignment="1">
      <alignment horizontal="left" vertical="top" wrapText="1"/>
    </xf>
    <xf numFmtId="0" fontId="19" fillId="0" borderId="0" xfId="0" quotePrefix="1" applyFont="1" applyAlignment="1">
      <alignment horizontal="left"/>
    </xf>
    <xf numFmtId="49" fontId="19" fillId="0" borderId="0" xfId="0" applyNumberFormat="1" applyFont="1" applyAlignment="1">
      <alignment horizontal="left" vertical="top" wrapText="1"/>
    </xf>
    <xf numFmtId="0" fontId="19" fillId="0" borderId="0" xfId="0" applyFont="1" applyAlignment="1">
      <alignment horizontal="left"/>
    </xf>
    <xf numFmtId="4" fontId="35" fillId="0" borderId="0" xfId="0" applyNumberFormat="1" applyFont="1" applyAlignment="1">
      <alignment horizontal="right"/>
    </xf>
    <xf numFmtId="0" fontId="19" fillId="0" borderId="0" xfId="0" applyFont="1" applyAlignment="1">
      <alignment horizontal="center"/>
    </xf>
    <xf numFmtId="0" fontId="19" fillId="0" borderId="5" xfId="0" applyFont="1" applyBorder="1" applyAlignment="1">
      <alignment horizontal="justify" vertical="top" wrapText="1"/>
    </xf>
    <xf numFmtId="0" fontId="19" fillId="0" borderId="5" xfId="0" applyFont="1" applyBorder="1" applyAlignment="1">
      <alignment horizontal="left"/>
    </xf>
    <xf numFmtId="4" fontId="35" fillId="0" borderId="5" xfId="0" applyNumberFormat="1" applyFont="1" applyBorder="1" applyAlignment="1">
      <alignment horizontal="right"/>
    </xf>
    <xf numFmtId="4" fontId="19" fillId="0" borderId="5" xfId="0" applyNumberFormat="1" applyFont="1" applyBorder="1" applyAlignment="1">
      <alignment horizontal="right"/>
    </xf>
    <xf numFmtId="0" fontId="25" fillId="18" borderId="6" xfId="0" applyFont="1" applyFill="1" applyBorder="1" applyAlignment="1">
      <alignment horizontal="left"/>
    </xf>
    <xf numFmtId="4" fontId="35" fillId="0" borderId="0" xfId="0" applyNumberFormat="1" applyFont="1"/>
    <xf numFmtId="0" fontId="19" fillId="0" borderId="0" xfId="67" applyFont="1" applyBorder="1" applyAlignment="1">
      <alignment vertical="top" wrapText="1"/>
    </xf>
    <xf numFmtId="0" fontId="19" fillId="0" borderId="0" xfId="67" applyFont="1" applyBorder="1" applyAlignment="1">
      <alignment horizontal="left"/>
    </xf>
    <xf numFmtId="4" fontId="19" fillId="0" borderId="0" xfId="67" applyNumberFormat="1" applyFont="1" applyBorder="1"/>
    <xf numFmtId="0" fontId="25" fillId="0" borderId="0" xfId="67" applyFont="1" applyBorder="1" applyAlignment="1">
      <alignment horizontal="left" wrapText="1"/>
    </xf>
    <xf numFmtId="0" fontId="25" fillId="0" borderId="0" xfId="67" applyFont="1" applyBorder="1" applyAlignment="1">
      <alignment horizontal="left"/>
    </xf>
    <xf numFmtId="4" fontId="38" fillId="0" borderId="0" xfId="67" applyNumberFormat="1" applyFont="1" applyBorder="1"/>
    <xf numFmtId="4" fontId="25" fillId="0" borderId="0" xfId="67" applyNumberFormat="1" applyFont="1" applyBorder="1"/>
    <xf numFmtId="0" fontId="39" fillId="0" borderId="0" xfId="67" applyFont="1" applyBorder="1" applyAlignment="1">
      <alignment horizontal="left" vertical="top" wrapText="1"/>
    </xf>
    <xf numFmtId="0" fontId="25" fillId="0" borderId="0" xfId="67" applyFont="1" applyBorder="1" applyAlignment="1">
      <alignment vertical="top" wrapText="1"/>
    </xf>
    <xf numFmtId="0" fontId="24" fillId="0" borderId="0" xfId="0" applyFont="1" applyAlignment="1">
      <alignment horizontal="left" vertical="top" wrapText="1"/>
    </xf>
    <xf numFmtId="4" fontId="24" fillId="0" borderId="0" xfId="0" applyNumberFormat="1" applyFont="1"/>
    <xf numFmtId="49" fontId="24" fillId="18" borderId="6" xfId="65" applyNumberFormat="1" applyFont="1" applyFill="1" applyBorder="1" applyAlignment="1">
      <alignment horizontal="center" vertical="center"/>
    </xf>
    <xf numFmtId="0" fontId="24" fillId="18" borderId="6" xfId="65" applyFont="1" applyFill="1" applyBorder="1" applyAlignment="1">
      <alignment vertical="center" wrapText="1"/>
    </xf>
    <xf numFmtId="4" fontId="25" fillId="18" borderId="6" xfId="67" applyNumberFormat="1" applyFont="1" applyFill="1" applyBorder="1" applyAlignment="1">
      <alignment vertical="center"/>
    </xf>
    <xf numFmtId="49" fontId="39" fillId="0" borderId="0" xfId="0" applyNumberFormat="1" applyFont="1" applyAlignment="1">
      <alignment horizontal="center" vertical="center"/>
    </xf>
    <xf numFmtId="49" fontId="40" fillId="0" borderId="0" xfId="0" applyNumberFormat="1" applyFont="1" applyAlignment="1">
      <alignment horizontal="center" vertical="center"/>
    </xf>
    <xf numFmtId="0" fontId="19" fillId="0" borderId="0" xfId="0" applyFont="1" applyAlignment="1">
      <alignment horizontal="center" vertical="center"/>
    </xf>
    <xf numFmtId="0" fontId="25" fillId="0" borderId="0" xfId="0" applyFont="1" applyAlignment="1">
      <alignment horizontal="center" vertical="top"/>
    </xf>
    <xf numFmtId="49" fontId="19" fillId="0" borderId="0" xfId="0" applyNumberFormat="1" applyFont="1" applyAlignment="1">
      <alignment horizontal="center" vertical="top"/>
    </xf>
    <xf numFmtId="49" fontId="39" fillId="18" borderId="6" xfId="0" applyNumberFormat="1" applyFont="1" applyFill="1" applyBorder="1" applyAlignment="1">
      <alignment horizontal="center"/>
    </xf>
    <xf numFmtId="49" fontId="39" fillId="0" borderId="0" xfId="0" applyNumberFormat="1" applyFont="1" applyAlignment="1">
      <alignment horizontal="center" vertical="top"/>
    </xf>
    <xf numFmtId="49" fontId="39" fillId="18" borderId="6" xfId="0" applyNumberFormat="1" applyFont="1" applyFill="1" applyBorder="1" applyAlignment="1">
      <alignment horizontal="center" vertical="center"/>
    </xf>
    <xf numFmtId="0" fontId="39" fillId="0" borderId="0" xfId="67" applyFont="1" applyFill="1" applyBorder="1" applyAlignment="1">
      <alignment horizontal="center" vertical="center" wrapText="1"/>
    </xf>
    <xf numFmtId="0" fontId="39" fillId="18" borderId="6" xfId="67" applyFont="1" applyFill="1" applyBorder="1" applyAlignment="1">
      <alignment vertical="center" wrapText="1"/>
    </xf>
    <xf numFmtId="4" fontId="39" fillId="18" borderId="6" xfId="67" applyNumberFormat="1" applyFont="1" applyFill="1" applyBorder="1" applyAlignment="1">
      <alignment vertical="center" wrapText="1"/>
    </xf>
    <xf numFmtId="1" fontId="19" fillId="0" borderId="0" xfId="50" applyNumberFormat="1" applyFont="1" applyAlignment="1">
      <alignment horizontal="center" vertical="top"/>
    </xf>
    <xf numFmtId="1" fontId="19" fillId="0" borderId="4" xfId="50" quotePrefix="1" applyNumberFormat="1" applyFont="1" applyBorder="1" applyAlignment="1">
      <alignment horizontal="center" vertical="top"/>
    </xf>
    <xf numFmtId="1" fontId="24" fillId="18" borderId="6" xfId="65" applyNumberFormat="1" applyFont="1" applyFill="1" applyBorder="1" applyAlignment="1">
      <alignment horizontal="center"/>
    </xf>
    <xf numFmtId="1" fontId="24" fillId="0" borderId="0" xfId="65" applyNumberFormat="1" applyFont="1" applyAlignment="1">
      <alignment horizontal="center"/>
    </xf>
    <xf numFmtId="1" fontId="22" fillId="18" borderId="6" xfId="65" applyNumberFormat="1" applyFont="1" applyFill="1" applyBorder="1" applyAlignment="1">
      <alignment horizontal="center" vertical="center"/>
    </xf>
    <xf numFmtId="1" fontId="22" fillId="0" borderId="0" xfId="65" applyNumberFormat="1" applyFont="1" applyAlignment="1">
      <alignment horizontal="center"/>
    </xf>
    <xf numFmtId="1" fontId="19" fillId="0" borderId="0" xfId="0" applyNumberFormat="1" applyFont="1" applyAlignment="1">
      <alignment horizontal="center" vertical="top"/>
    </xf>
    <xf numFmtId="1" fontId="19" fillId="0" borderId="0" xfId="65" quotePrefix="1" applyNumberFormat="1" applyFont="1" applyAlignment="1">
      <alignment horizontal="center" vertical="top"/>
    </xf>
    <xf numFmtId="1" fontId="19" fillId="0" borderId="0" xfId="65" applyNumberFormat="1" applyFont="1" applyAlignment="1">
      <alignment horizontal="center" vertical="top"/>
    </xf>
    <xf numFmtId="1" fontId="23" fillId="0" borderId="0" xfId="65" applyNumberFormat="1" applyFont="1" applyAlignment="1">
      <alignment horizontal="center" vertical="top"/>
    </xf>
    <xf numFmtId="1" fontId="19" fillId="0" borderId="0" xfId="65" applyNumberFormat="1" applyFont="1" applyAlignment="1">
      <alignment horizontal="center"/>
    </xf>
    <xf numFmtId="1" fontId="31" fillId="0" borderId="0" xfId="66" applyFont="1" applyAlignment="1">
      <alignment horizontal="center" vertical="top"/>
    </xf>
    <xf numFmtId="1" fontId="29" fillId="0" borderId="0" xfId="66" applyFont="1" applyAlignment="1">
      <alignment horizontal="center" vertical="top"/>
    </xf>
    <xf numFmtId="1" fontId="31" fillId="0" borderId="0" xfId="0" applyNumberFormat="1" applyFont="1" applyAlignment="1">
      <alignment horizontal="center" vertical="top"/>
    </xf>
    <xf numFmtId="0" fontId="25" fillId="18" borderId="6" xfId="0" applyFont="1" applyFill="1" applyBorder="1" applyAlignment="1">
      <alignment horizontal="left" wrapText="1"/>
    </xf>
    <xf numFmtId="0" fontId="19" fillId="18" borderId="6" xfId="0" applyFont="1" applyFill="1" applyBorder="1" applyAlignment="1">
      <alignment horizontal="left"/>
    </xf>
    <xf numFmtId="4" fontId="35" fillId="18" borderId="6" xfId="0" applyNumberFormat="1" applyFont="1" applyFill="1" applyBorder="1"/>
    <xf numFmtId="4" fontId="25" fillId="18" borderId="6" xfId="0" applyNumberFormat="1" applyFont="1" applyFill="1" applyBorder="1"/>
    <xf numFmtId="0" fontId="25" fillId="18" borderId="6" xfId="0" applyFont="1" applyFill="1" applyBorder="1" applyAlignment="1">
      <alignment horizontal="center"/>
    </xf>
    <xf numFmtId="4" fontId="21" fillId="18" borderId="6" xfId="0" applyNumberFormat="1" applyFont="1" applyFill="1" applyBorder="1"/>
    <xf numFmtId="0" fontId="19" fillId="18" borderId="6" xfId="65" applyFont="1" applyFill="1" applyBorder="1" applyAlignment="1">
      <alignment horizontal="center" vertical="center"/>
    </xf>
    <xf numFmtId="49" fontId="25" fillId="18" borderId="6" xfId="65" applyNumberFormat="1" applyFont="1" applyFill="1" applyBorder="1" applyAlignment="1">
      <alignment horizontal="center" vertical="center"/>
    </xf>
    <xf numFmtId="0" fontId="25" fillId="18" borderId="6" xfId="65" applyFont="1" applyFill="1" applyBorder="1" applyAlignment="1">
      <alignment vertical="center" wrapText="1"/>
    </xf>
    <xf numFmtId="4" fontId="35" fillId="18" borderId="6" xfId="0" applyNumberFormat="1" applyFont="1" applyFill="1" applyBorder="1" applyAlignment="1">
      <alignment horizontal="right"/>
    </xf>
    <xf numFmtId="4" fontId="19" fillId="18" borderId="6" xfId="0" applyNumberFormat="1" applyFont="1" applyFill="1" applyBorder="1" applyAlignment="1">
      <alignment horizontal="right"/>
    </xf>
    <xf numFmtId="49" fontId="25" fillId="18" borderId="6" xfId="0" applyNumberFormat="1" applyFont="1" applyFill="1" applyBorder="1" applyAlignment="1">
      <alignment horizontal="left" vertical="center" wrapText="1"/>
    </xf>
    <xf numFmtId="0" fontId="27" fillId="18" borderId="6" xfId="0" applyFont="1" applyFill="1" applyBorder="1" applyAlignment="1">
      <alignment horizontal="left"/>
    </xf>
    <xf numFmtId="4" fontId="36" fillId="18" borderId="6" xfId="0" applyNumberFormat="1" applyFont="1" applyFill="1" applyBorder="1" applyAlignment="1">
      <alignment horizontal="right"/>
    </xf>
    <xf numFmtId="4" fontId="27" fillId="18" borderId="6" xfId="0" applyNumberFormat="1" applyFont="1" applyFill="1" applyBorder="1" applyAlignment="1">
      <alignment horizontal="right"/>
    </xf>
    <xf numFmtId="4" fontId="27" fillId="18" borderId="6" xfId="0" applyNumberFormat="1" applyFont="1" applyFill="1" applyBorder="1" applyAlignment="1">
      <alignment horizontal="right" vertical="center"/>
    </xf>
    <xf numFmtId="0" fontId="25" fillId="18" borderId="6" xfId="0" applyFont="1" applyFill="1" applyBorder="1" applyAlignment="1">
      <alignment vertical="center"/>
    </xf>
    <xf numFmtId="4" fontId="21" fillId="18" borderId="6" xfId="65" applyNumberFormat="1" applyFont="1" applyFill="1" applyBorder="1" applyAlignment="1">
      <alignment wrapText="1"/>
    </xf>
    <xf numFmtId="4" fontId="25" fillId="18" borderId="6" xfId="0" applyNumberFormat="1" applyFont="1" applyFill="1" applyBorder="1" applyAlignment="1">
      <alignment horizontal="right"/>
    </xf>
    <xf numFmtId="0" fontId="27" fillId="18" borderId="7" xfId="0" applyFont="1" applyFill="1" applyBorder="1" applyAlignment="1">
      <alignment horizontal="left"/>
    </xf>
    <xf numFmtId="4" fontId="36" fillId="18" borderId="7" xfId="0" applyNumberFormat="1" applyFont="1" applyFill="1" applyBorder="1" applyAlignment="1">
      <alignment horizontal="right"/>
    </xf>
    <xf numFmtId="4" fontId="27" fillId="18" borderId="7" xfId="0" applyNumberFormat="1" applyFont="1" applyFill="1" applyBorder="1" applyAlignment="1">
      <alignment horizontal="right"/>
    </xf>
    <xf numFmtId="4" fontId="27" fillId="18" borderId="7" xfId="0" applyNumberFormat="1" applyFont="1" applyFill="1" applyBorder="1" applyAlignment="1">
      <alignment horizontal="right" vertical="center"/>
    </xf>
    <xf numFmtId="0" fontId="19" fillId="0" borderId="0" xfId="0" applyFont="1" applyAlignment="1">
      <alignment horizontal="justify" vertical="top" wrapText="1"/>
    </xf>
    <xf numFmtId="4" fontId="19" fillId="0" borderId="0" xfId="0" applyNumberFormat="1" applyFont="1" applyAlignment="1">
      <alignment horizontal="right" vertical="top"/>
    </xf>
    <xf numFmtId="4" fontId="43" fillId="0" borderId="0" xfId="0" applyNumberFormat="1" applyFont="1" applyAlignment="1">
      <alignment vertical="top"/>
    </xf>
    <xf numFmtId="0" fontId="44" fillId="0" borderId="0" xfId="0" applyFont="1" applyAlignment="1">
      <alignment horizontal="center" vertical="top" wrapText="1"/>
    </xf>
    <xf numFmtId="0" fontId="45" fillId="0" borderId="0" xfId="0" applyFont="1" applyAlignment="1">
      <alignment horizontal="center" vertical="top" wrapText="1"/>
    </xf>
    <xf numFmtId="4" fontId="46" fillId="0" borderId="0" xfId="0" applyNumberFormat="1" applyFont="1" applyAlignment="1">
      <alignment horizontal="center" vertical="top" wrapText="1"/>
    </xf>
    <xf numFmtId="4" fontId="45" fillId="0" borderId="0" xfId="0" applyNumberFormat="1" applyFont="1" applyAlignment="1">
      <alignment horizontal="right" vertical="top" wrapText="1"/>
    </xf>
    <xf numFmtId="0" fontId="19" fillId="0" borderId="0" xfId="0" applyFont="1" applyAlignment="1">
      <alignment horizontal="center" vertical="top" wrapText="1"/>
    </xf>
    <xf numFmtId="4" fontId="19" fillId="0" borderId="0" xfId="0" applyNumberFormat="1" applyFont="1" applyAlignment="1">
      <alignment horizontal="center" vertical="top" wrapText="1"/>
    </xf>
    <xf numFmtId="0" fontId="19" fillId="0" borderId="0" xfId="0" applyFont="1" applyAlignment="1">
      <alignment horizontal="right" vertical="top" wrapText="1"/>
    </xf>
    <xf numFmtId="4" fontId="19" fillId="0" borderId="0" xfId="0" applyNumberFormat="1" applyFont="1" applyAlignment="1">
      <alignment horizontal="right" vertical="top" wrapText="1"/>
    </xf>
    <xf numFmtId="0" fontId="25" fillId="0" borderId="0" xfId="0" applyFont="1" applyAlignment="1">
      <alignment horizontal="left" vertical="top" wrapText="1"/>
    </xf>
    <xf numFmtId="4" fontId="43" fillId="0" borderId="0" xfId="0" applyNumberFormat="1" applyFont="1" applyAlignment="1">
      <alignment horizontal="center" vertical="top" wrapText="1"/>
    </xf>
    <xf numFmtId="4" fontId="43" fillId="0" borderId="0" xfId="0" applyNumberFormat="1" applyFont="1" applyAlignment="1">
      <alignment horizontal="right" vertical="top" wrapText="1"/>
    </xf>
    <xf numFmtId="0" fontId="43" fillId="0" borderId="0" xfId="0" applyFont="1" applyAlignment="1">
      <alignment horizontal="left" vertical="top" wrapText="1"/>
    </xf>
    <xf numFmtId="0" fontId="19" fillId="0" borderId="0" xfId="0" quotePrefix="1" applyFont="1" applyAlignment="1">
      <alignment horizontal="left" vertical="top"/>
    </xf>
    <xf numFmtId="0" fontId="19" fillId="0" borderId="0" xfId="0" applyFont="1" applyAlignment="1">
      <alignment horizontal="left" vertical="top"/>
    </xf>
    <xf numFmtId="4" fontId="43" fillId="0" borderId="0" xfId="0" applyNumberFormat="1" applyFont="1" applyAlignment="1">
      <alignment horizontal="right" vertical="center"/>
    </xf>
    <xf numFmtId="1" fontId="25" fillId="18" borderId="6" xfId="65" applyNumberFormat="1" applyFont="1" applyFill="1" applyBorder="1" applyAlignment="1">
      <alignment horizontal="center" vertical="center"/>
    </xf>
    <xf numFmtId="0" fontId="19" fillId="0" borderId="0" xfId="0" applyFont="1" applyAlignment="1">
      <alignment horizontal="left" vertical="center" wrapText="1"/>
    </xf>
    <xf numFmtId="4" fontId="19" fillId="0" borderId="0" xfId="0" applyNumberFormat="1" applyFont="1" applyAlignment="1">
      <alignment horizontal="right" vertical="center" wrapText="1"/>
    </xf>
    <xf numFmtId="4" fontId="48" fillId="0" borderId="0" xfId="0" applyNumberFormat="1" applyFont="1" applyAlignment="1">
      <alignment horizontal="left" vertical="center" wrapText="1"/>
    </xf>
    <xf numFmtId="4" fontId="43" fillId="0" borderId="0" xfId="0" applyNumberFormat="1" applyFont="1" applyAlignment="1">
      <alignment horizontal="left" vertical="center" wrapText="1"/>
    </xf>
    <xf numFmtId="4" fontId="43" fillId="0" borderId="0" xfId="0" applyNumberFormat="1" applyFont="1" applyAlignment="1">
      <alignment vertical="center"/>
    </xf>
    <xf numFmtId="0" fontId="19" fillId="0" borderId="0" xfId="0" applyFont="1" applyAlignment="1">
      <alignment horizontal="justify" vertical="center" wrapText="1"/>
    </xf>
    <xf numFmtId="0" fontId="19" fillId="0" borderId="0" xfId="0" applyFont="1" applyAlignment="1">
      <alignment vertical="center"/>
    </xf>
    <xf numFmtId="4" fontId="19" fillId="0" borderId="0" xfId="0" applyNumberFormat="1" applyFont="1" applyAlignment="1">
      <alignment horizontal="right" vertical="center"/>
    </xf>
    <xf numFmtId="0" fontId="19" fillId="18" borderId="6" xfId="0" applyFont="1" applyFill="1" applyBorder="1" applyAlignment="1">
      <alignment vertical="top"/>
    </xf>
    <xf numFmtId="4" fontId="19" fillId="18" borderId="6" xfId="0" applyNumberFormat="1" applyFont="1" applyFill="1" applyBorder="1" applyAlignment="1">
      <alignment horizontal="right" vertical="top"/>
    </xf>
    <xf numFmtId="4" fontId="48" fillId="18" borderId="6" xfId="0" applyNumberFormat="1" applyFont="1" applyFill="1" applyBorder="1" applyAlignment="1">
      <alignment vertical="top"/>
    </xf>
    <xf numFmtId="0" fontId="19" fillId="0" borderId="0" xfId="0" applyFont="1" applyAlignment="1">
      <alignment horizontal="left" vertical="center"/>
    </xf>
    <xf numFmtId="0" fontId="25" fillId="0" borderId="0" xfId="0" applyFont="1" applyAlignment="1">
      <alignment horizontal="justify" vertical="center" wrapText="1"/>
    </xf>
    <xf numFmtId="0" fontId="25" fillId="0" borderId="0" xfId="0" applyFont="1" applyAlignment="1">
      <alignment horizontal="left" vertical="center"/>
    </xf>
    <xf numFmtId="0" fontId="25" fillId="0" borderId="0" xfId="0" applyFont="1" applyAlignment="1">
      <alignment horizontal="center" vertical="center"/>
    </xf>
    <xf numFmtId="0" fontId="25" fillId="18" borderId="6" xfId="0" applyFont="1" applyFill="1" applyBorder="1" applyAlignment="1">
      <alignment horizontal="center" vertical="center"/>
    </xf>
    <xf numFmtId="0" fontId="25" fillId="18" borderId="6" xfId="0" applyFont="1" applyFill="1" applyBorder="1" applyAlignment="1">
      <alignment horizontal="justify" vertical="center" wrapText="1"/>
    </xf>
    <xf numFmtId="4" fontId="43" fillId="18" borderId="6" xfId="0" applyNumberFormat="1" applyFont="1" applyFill="1" applyBorder="1" applyAlignment="1">
      <alignment vertical="top"/>
    </xf>
    <xf numFmtId="0" fontId="19" fillId="0" borderId="0" xfId="0" quotePrefix="1" applyFont="1" applyAlignment="1">
      <alignment horizontal="left" vertical="center"/>
    </xf>
    <xf numFmtId="4" fontId="19" fillId="0" borderId="0" xfId="0" applyNumberFormat="1" applyFont="1" applyAlignment="1">
      <alignment vertical="center"/>
    </xf>
    <xf numFmtId="0" fontId="19" fillId="0" borderId="0" xfId="0" applyFont="1" applyAlignment="1">
      <alignment vertical="center" wrapText="1"/>
    </xf>
    <xf numFmtId="0" fontId="27" fillId="18" borderId="6" xfId="0" applyFont="1" applyFill="1" applyBorder="1" applyAlignment="1">
      <alignment horizontal="left" vertical="center"/>
    </xf>
    <xf numFmtId="0" fontId="23" fillId="18" borderId="6" xfId="0" applyFont="1" applyFill="1" applyBorder="1" applyAlignment="1">
      <alignment vertical="center"/>
    </xf>
    <xf numFmtId="4" fontId="19" fillId="18" borderId="6" xfId="0" applyNumberFormat="1" applyFont="1" applyFill="1" applyBorder="1" applyAlignment="1">
      <alignment horizontal="right" vertical="center"/>
    </xf>
    <xf numFmtId="4" fontId="47" fillId="18" borderId="6" xfId="0" applyNumberFormat="1" applyFont="1" applyFill="1" applyBorder="1" applyAlignment="1">
      <alignment vertical="center"/>
    </xf>
    <xf numFmtId="0" fontId="25" fillId="0" borderId="0" xfId="0" applyFont="1" applyAlignment="1">
      <alignment horizontal="left" vertical="center" wrapText="1"/>
    </xf>
    <xf numFmtId="18" fontId="19" fillId="0" borderId="0" xfId="0" applyNumberFormat="1" applyFont="1" applyAlignment="1">
      <alignment horizontal="justify" vertical="center" wrapText="1"/>
    </xf>
    <xf numFmtId="0" fontId="19" fillId="0" borderId="5" xfId="0" applyFont="1" applyBorder="1" applyAlignment="1">
      <alignment vertical="center"/>
    </xf>
    <xf numFmtId="4" fontId="48" fillId="0" borderId="0" xfId="0" applyNumberFormat="1" applyFont="1" applyAlignment="1">
      <alignment vertical="center"/>
    </xf>
    <xf numFmtId="49" fontId="19" fillId="0" borderId="0" xfId="0" applyNumberFormat="1" applyFont="1" applyAlignment="1">
      <alignment horizontal="left" vertical="center" wrapText="1"/>
    </xf>
    <xf numFmtId="0" fontId="43" fillId="0" borderId="0" xfId="0" applyFont="1" applyAlignment="1">
      <alignment vertical="center"/>
    </xf>
    <xf numFmtId="0" fontId="43" fillId="0" borderId="0" xfId="0" applyFont="1" applyAlignment="1">
      <alignment horizontal="justify" vertical="center" wrapText="1"/>
    </xf>
    <xf numFmtId="0" fontId="43" fillId="0" borderId="0" xfId="0" applyFont="1" applyAlignment="1">
      <alignment horizontal="left" vertical="center"/>
    </xf>
    <xf numFmtId="0" fontId="51" fillId="0" borderId="0" xfId="0" applyFont="1" applyAlignment="1">
      <alignment horizontal="left" vertical="center"/>
    </xf>
    <xf numFmtId="0" fontId="51" fillId="0" borderId="0" xfId="0" applyFont="1" applyAlignment="1">
      <alignment horizontal="center" vertical="center"/>
    </xf>
    <xf numFmtId="0" fontId="2" fillId="0" borderId="0" xfId="0" applyFont="1" applyAlignment="1">
      <alignment vertical="center"/>
    </xf>
    <xf numFmtId="4" fontId="2" fillId="0" borderId="0" xfId="0" applyNumberFormat="1" applyFont="1" applyAlignment="1">
      <alignment horizontal="right" vertical="center"/>
    </xf>
    <xf numFmtId="4" fontId="49" fillId="0" borderId="0" xfId="0" applyNumberFormat="1" applyFont="1" applyAlignment="1">
      <alignment vertical="center"/>
    </xf>
    <xf numFmtId="0" fontId="12" fillId="0" borderId="0" xfId="0" applyFont="1" applyAlignment="1">
      <alignment horizontal="left" vertical="center"/>
    </xf>
    <xf numFmtId="4" fontId="42" fillId="0" borderId="0" xfId="0" applyNumberFormat="1" applyFont="1" applyAlignment="1">
      <alignment vertical="center"/>
    </xf>
    <xf numFmtId="1" fontId="19" fillId="0" borderId="0" xfId="65" applyNumberFormat="1" applyFont="1" applyAlignment="1">
      <alignment horizontal="center" vertical="center"/>
    </xf>
    <xf numFmtId="0" fontId="19" fillId="0" borderId="0" xfId="65" applyFont="1" applyAlignment="1">
      <alignment vertical="center" wrapText="1"/>
    </xf>
    <xf numFmtId="0" fontId="22" fillId="0" borderId="0" xfId="65" applyFont="1" applyAlignment="1">
      <alignment horizontal="center" vertical="center"/>
    </xf>
    <xf numFmtId="4" fontId="19" fillId="0" borderId="0" xfId="65" applyNumberFormat="1" applyFont="1" applyAlignment="1">
      <alignment horizontal="right" vertical="center"/>
    </xf>
    <xf numFmtId="4" fontId="19" fillId="0" borderId="0" xfId="65" applyNumberFormat="1" applyFont="1" applyAlignment="1">
      <alignment vertical="center"/>
    </xf>
    <xf numFmtId="0" fontId="25" fillId="18" borderId="6" xfId="0" applyFont="1" applyFill="1" applyBorder="1" applyAlignment="1">
      <alignment horizontal="left" vertical="center"/>
    </xf>
    <xf numFmtId="0" fontId="19" fillId="18" borderId="6" xfId="0" applyFont="1" applyFill="1" applyBorder="1" applyAlignment="1">
      <alignment vertical="center"/>
    </xf>
    <xf numFmtId="4" fontId="43" fillId="18" borderId="6" xfId="0" applyNumberFormat="1" applyFont="1" applyFill="1" applyBorder="1" applyAlignment="1">
      <alignment vertical="center"/>
    </xf>
    <xf numFmtId="0" fontId="19" fillId="0" borderId="0" xfId="0" quotePrefix="1" applyFont="1" applyAlignment="1">
      <alignment horizontal="center" vertical="center"/>
    </xf>
    <xf numFmtId="0" fontId="48" fillId="18" borderId="6" xfId="0" applyFont="1" applyFill="1" applyBorder="1" applyAlignment="1">
      <alignment horizontal="justify" vertical="center" wrapText="1"/>
    </xf>
    <xf numFmtId="0" fontId="43" fillId="18" borderId="6" xfId="0" applyFont="1" applyFill="1" applyBorder="1" applyAlignment="1">
      <alignment vertical="center"/>
    </xf>
    <xf numFmtId="4" fontId="43" fillId="18" borderId="6" xfId="0" applyNumberFormat="1" applyFont="1" applyFill="1" applyBorder="1" applyAlignment="1">
      <alignment horizontal="right" vertical="center"/>
    </xf>
    <xf numFmtId="0" fontId="40" fillId="0" borderId="0" xfId="0" applyFont="1" applyAlignment="1">
      <alignment horizontal="justify" vertical="center" wrapText="1"/>
    </xf>
    <xf numFmtId="4" fontId="48" fillId="18" borderId="6" xfId="0" applyNumberFormat="1" applyFont="1" applyFill="1" applyBorder="1" applyAlignment="1">
      <alignment vertical="center"/>
    </xf>
    <xf numFmtId="0" fontId="48" fillId="0" borderId="0" xfId="0" applyFont="1" applyAlignment="1">
      <alignment horizontal="justify" vertical="center" wrapText="1"/>
    </xf>
    <xf numFmtId="1" fontId="24" fillId="18" borderId="6" xfId="65" applyNumberFormat="1" applyFont="1" applyFill="1" applyBorder="1" applyAlignment="1">
      <alignment horizontal="center" vertical="center"/>
    </xf>
    <xf numFmtId="167" fontId="19" fillId="0" borderId="0" xfId="0" applyNumberFormat="1" applyFont="1" applyAlignment="1">
      <alignment horizontal="right" vertical="center"/>
    </xf>
    <xf numFmtId="167" fontId="19" fillId="0" borderId="0" xfId="0" applyNumberFormat="1" applyFont="1" applyAlignment="1">
      <alignment vertical="center"/>
    </xf>
    <xf numFmtId="167" fontId="2" fillId="0" borderId="0" xfId="0" applyNumberFormat="1" applyFont="1" applyAlignment="1">
      <alignment horizontal="right" vertical="center"/>
    </xf>
    <xf numFmtId="0" fontId="19" fillId="0" borderId="5" xfId="0" applyFont="1" applyBorder="1" applyAlignment="1">
      <alignment horizontal="left" vertical="center"/>
    </xf>
    <xf numFmtId="167" fontId="19" fillId="0" borderId="5" xfId="0" applyNumberFormat="1" applyFont="1" applyBorder="1" applyAlignment="1">
      <alignment horizontal="right" vertical="center"/>
    </xf>
    <xf numFmtId="4" fontId="43" fillId="0" borderId="5" xfId="0" applyNumberFormat="1" applyFont="1" applyBorder="1" applyAlignment="1">
      <alignment vertical="center"/>
    </xf>
    <xf numFmtId="167" fontId="25" fillId="18" borderId="6" xfId="0" applyNumberFormat="1" applyFont="1" applyFill="1" applyBorder="1" applyAlignment="1">
      <alignment horizontal="right" vertical="center"/>
    </xf>
    <xf numFmtId="4" fontId="21" fillId="18" borderId="6" xfId="65" applyNumberFormat="1" applyFont="1" applyFill="1" applyBorder="1"/>
    <xf numFmtId="4" fontId="21" fillId="18" borderId="6" xfId="65" applyNumberFormat="1" applyFont="1" applyFill="1" applyBorder="1" applyAlignment="1">
      <alignment horizontal="left"/>
    </xf>
    <xf numFmtId="4" fontId="25" fillId="18" borderId="6" xfId="0" applyNumberFormat="1" applyFont="1" applyFill="1" applyBorder="1" applyAlignment="1">
      <alignment horizontal="center" vertical="center"/>
    </xf>
    <xf numFmtId="4" fontId="25" fillId="18" borderId="6" xfId="0" applyNumberFormat="1" applyFont="1" applyFill="1" applyBorder="1" applyAlignment="1">
      <alignment vertical="center"/>
    </xf>
    <xf numFmtId="0" fontId="24" fillId="18" borderId="6" xfId="0" applyFont="1" applyFill="1" applyBorder="1" applyAlignment="1">
      <alignment horizontal="center" vertical="center"/>
    </xf>
    <xf numFmtId="0" fontId="24" fillId="18" borderId="6" xfId="0" applyFont="1" applyFill="1" applyBorder="1" applyAlignment="1">
      <alignment vertical="center"/>
    </xf>
    <xf numFmtId="0" fontId="55" fillId="0" borderId="0" xfId="0" applyFont="1"/>
    <xf numFmtId="4" fontId="43" fillId="0" borderId="0" xfId="0" applyNumberFormat="1" applyFont="1"/>
    <xf numFmtId="17" fontId="19" fillId="0" borderId="0" xfId="0" quotePrefix="1" applyNumberFormat="1" applyFont="1" applyAlignment="1">
      <alignment horizontal="left" vertical="top"/>
    </xf>
    <xf numFmtId="4" fontId="19" fillId="0" borderId="0" xfId="0" applyNumberFormat="1" applyFont="1" applyAlignment="1">
      <alignment horizontal="left" vertical="top" wrapText="1"/>
    </xf>
    <xf numFmtId="4" fontId="23" fillId="18" borderId="6" xfId="0" applyNumberFormat="1" applyFont="1" applyFill="1" applyBorder="1" applyAlignment="1">
      <alignment horizontal="right" vertical="center"/>
    </xf>
    <xf numFmtId="4" fontId="25" fillId="0" borderId="0" xfId="0" applyNumberFormat="1" applyFont="1" applyAlignment="1">
      <alignment horizontal="left" vertical="center" wrapText="1"/>
    </xf>
    <xf numFmtId="4" fontId="19" fillId="0" borderId="5" xfId="0" applyNumberFormat="1" applyFont="1" applyBorder="1" applyAlignment="1">
      <alignment horizontal="right" vertical="center"/>
    </xf>
    <xf numFmtId="0" fontId="19" fillId="0" borderId="5" xfId="0" applyFont="1" applyBorder="1" applyAlignment="1">
      <alignment horizontal="center" vertical="center"/>
    </xf>
    <xf numFmtId="0" fontId="41" fillId="18" borderId="6" xfId="0" applyFont="1" applyFill="1" applyBorder="1" applyAlignment="1">
      <alignment horizontal="right" vertical="center" wrapText="1"/>
    </xf>
    <xf numFmtId="0" fontId="39" fillId="18" borderId="6" xfId="67" applyFont="1" applyFill="1" applyBorder="1" applyAlignment="1">
      <alignment horizontal="left" wrapText="1"/>
    </xf>
    <xf numFmtId="0" fontId="39" fillId="18" borderId="6" xfId="67" applyFont="1" applyFill="1" applyBorder="1" applyAlignment="1">
      <alignment horizontal="left" vertical="center" wrapText="1"/>
    </xf>
    <xf numFmtId="0" fontId="25" fillId="18" borderId="6" xfId="67" applyFont="1" applyFill="1" applyBorder="1" applyAlignment="1">
      <alignment horizontal="left" vertical="center" wrapText="1"/>
    </xf>
    <xf numFmtId="0" fontId="19" fillId="0" borderId="0" xfId="0" applyFont="1" applyAlignment="1">
      <alignment horizontal="left" vertical="top" wrapText="1"/>
    </xf>
    <xf numFmtId="0" fontId="21" fillId="18" borderId="6" xfId="65" applyFont="1" applyFill="1" applyBorder="1" applyAlignment="1">
      <alignment horizontal="right" wrapText="1"/>
    </xf>
    <xf numFmtId="0" fontId="24" fillId="18" borderId="6" xfId="65" applyFont="1" applyFill="1" applyBorder="1" applyAlignment="1">
      <alignment horizontal="right" vertical="center" wrapText="1"/>
    </xf>
    <xf numFmtId="0" fontId="25" fillId="18" borderId="6" xfId="0" applyFont="1" applyFill="1" applyBorder="1" applyAlignment="1">
      <alignment horizontal="right" vertical="center" wrapText="1"/>
    </xf>
    <xf numFmtId="0" fontId="19" fillId="0" borderId="0" xfId="0" applyFont="1" applyAlignment="1">
      <alignment horizontal="center" vertical="top" wrapText="1"/>
    </xf>
    <xf numFmtId="0" fontId="25" fillId="0" borderId="0" xfId="0" applyFont="1" applyAlignment="1">
      <alignment horizontal="left" vertical="center" wrapText="1"/>
    </xf>
    <xf numFmtId="0" fontId="48" fillId="18" borderId="6" xfId="0" applyFont="1" applyFill="1" applyBorder="1" applyAlignment="1">
      <alignment horizontal="right" vertical="center" wrapText="1"/>
    </xf>
    <xf numFmtId="0" fontId="25" fillId="18" borderId="6" xfId="0" applyFont="1" applyFill="1" applyBorder="1" applyAlignment="1">
      <alignment horizontal="right" vertical="center"/>
    </xf>
    <xf numFmtId="0" fontId="34" fillId="0" borderId="0" xfId="0" applyFont="1" applyAlignment="1">
      <alignment horizontal="left" vertical="top" wrapText="1"/>
    </xf>
    <xf numFmtId="0" fontId="33" fillId="0" borderId="0" xfId="0" applyFont="1" applyAlignment="1">
      <alignment horizontal="left" vertical="top" wrapText="1"/>
    </xf>
    <xf numFmtId="0" fontId="33" fillId="0" borderId="0" xfId="0" applyFont="1" applyAlignment="1">
      <alignment horizontal="center" vertical="top" wrapText="1"/>
    </xf>
    <xf numFmtId="0" fontId="33" fillId="0" borderId="5" xfId="0" applyFont="1" applyBorder="1" applyAlignment="1">
      <alignment horizontal="center" vertical="top" wrapText="1"/>
    </xf>
    <xf numFmtId="0" fontId="19" fillId="0" borderId="0" xfId="0" applyFont="1" applyAlignment="1">
      <alignment horizontal="left" wrapText="1"/>
    </xf>
    <xf numFmtId="0" fontId="19" fillId="0" borderId="0" xfId="50" applyFont="1" applyAlignment="1" applyProtection="1">
      <alignment horizontal="center"/>
    </xf>
    <xf numFmtId="0" fontId="19" fillId="0" borderId="0" xfId="50" applyFont="1" applyProtection="1"/>
    <xf numFmtId="0" fontId="59" fillId="0" borderId="0" xfId="50" applyFont="1" applyAlignment="1" applyProtection="1">
      <alignment horizontal="center"/>
    </xf>
    <xf numFmtId="0" fontId="23" fillId="0" borderId="0" xfId="50" applyFont="1" applyAlignment="1" applyProtection="1">
      <alignment horizontal="center"/>
    </xf>
    <xf numFmtId="0" fontId="23" fillId="0" borderId="0" xfId="50" quotePrefix="1" applyFont="1" applyAlignment="1" applyProtection="1">
      <alignment horizontal="left" vertical="top"/>
    </xf>
    <xf numFmtId="0" fontId="27" fillId="0" borderId="0" xfId="50" applyFont="1" applyProtection="1"/>
    <xf numFmtId="0" fontId="27" fillId="0" borderId="0" xfId="50" applyFont="1" applyAlignment="1" applyProtection="1">
      <alignment horizontal="left" vertical="top" wrapText="1"/>
    </xf>
    <xf numFmtId="0" fontId="23" fillId="0" borderId="0" xfId="50" applyFont="1" applyProtection="1"/>
    <xf numFmtId="0" fontId="23" fillId="0" borderId="0" xfId="50" applyFont="1" applyAlignment="1" applyProtection="1">
      <alignment horizontal="right"/>
    </xf>
    <xf numFmtId="0" fontId="25" fillId="0" borderId="0" xfId="50" applyFont="1" applyAlignment="1" applyProtection="1">
      <alignment horizontal="left" vertical="top" wrapText="1"/>
    </xf>
    <xf numFmtId="0" fontId="19" fillId="0" borderId="0" xfId="50" applyFont="1" applyAlignment="1" applyProtection="1">
      <alignment horizontal="left"/>
    </xf>
    <xf numFmtId="0" fontId="19" fillId="0" borderId="0" xfId="50" applyFont="1" applyAlignment="1" applyProtection="1">
      <alignment horizontal="right"/>
    </xf>
    <xf numFmtId="167" fontId="19" fillId="0" borderId="0" xfId="50" applyNumberFormat="1" applyFont="1" applyAlignment="1" applyProtection="1">
      <alignment horizontal="center"/>
    </xf>
    <xf numFmtId="4" fontId="19" fillId="0" borderId="0" xfId="50" applyNumberFormat="1" applyFont="1" applyAlignment="1" applyProtection="1">
      <alignment horizontal="center"/>
    </xf>
    <xf numFmtId="0" fontId="23" fillId="0" borderId="0" xfId="50" quotePrefix="1" applyFont="1" applyAlignment="1" applyProtection="1">
      <alignment horizontal="left" vertical="center"/>
    </xf>
    <xf numFmtId="0" fontId="26" fillId="0" borderId="0" xfId="50" applyFont="1" applyAlignment="1" applyProtection="1">
      <alignment horizontal="left" vertical="center" wrapText="1"/>
    </xf>
    <xf numFmtId="0" fontId="24" fillId="0" borderId="0" xfId="50" applyFont="1" applyProtection="1"/>
    <xf numFmtId="0" fontId="25" fillId="0" borderId="5" xfId="50" applyFont="1" applyBorder="1" applyAlignment="1" applyProtection="1">
      <alignment horizontal="center"/>
    </xf>
    <xf numFmtId="0" fontId="23" fillId="0" borderId="5" xfId="50" quotePrefix="1" applyFont="1" applyBorder="1" applyAlignment="1" applyProtection="1">
      <alignment horizontal="left"/>
    </xf>
    <xf numFmtId="0" fontId="23" fillId="0" borderId="5" xfId="50" applyFont="1" applyBorder="1" applyProtection="1"/>
    <xf numFmtId="49" fontId="23" fillId="0" borderId="5" xfId="50" applyNumberFormat="1" applyFont="1" applyBorder="1" applyProtection="1"/>
    <xf numFmtId="0" fontId="25" fillId="0" borderId="5" xfId="50" applyFont="1" applyBorder="1" applyProtection="1"/>
    <xf numFmtId="0" fontId="25" fillId="0" borderId="5" xfId="50" applyFont="1" applyBorder="1" applyAlignment="1" applyProtection="1">
      <alignment horizontal="left"/>
    </xf>
    <xf numFmtId="0" fontId="25" fillId="0" borderId="5" xfId="50" applyFont="1" applyBorder="1" applyAlignment="1" applyProtection="1">
      <alignment horizontal="right"/>
    </xf>
    <xf numFmtId="167" fontId="25" fillId="0" borderId="5" xfId="50" applyNumberFormat="1" applyFont="1" applyBorder="1" applyAlignment="1" applyProtection="1">
      <alignment horizontal="center"/>
    </xf>
    <xf numFmtId="4" fontId="25" fillId="0" borderId="5" xfId="50" applyNumberFormat="1" applyFont="1" applyBorder="1" applyAlignment="1" applyProtection="1">
      <alignment horizontal="center"/>
    </xf>
    <xf numFmtId="0" fontId="25" fillId="0" borderId="0" xfId="50" applyFont="1" applyProtection="1"/>
    <xf numFmtId="0" fontId="25" fillId="0" borderId="0" xfId="50" applyFont="1" applyAlignment="1" applyProtection="1">
      <alignment horizontal="right"/>
    </xf>
    <xf numFmtId="0" fontId="25" fillId="0" borderId="0" xfId="50" applyFont="1" applyAlignment="1" applyProtection="1">
      <alignment horizontal="center"/>
    </xf>
    <xf numFmtId="0" fontId="23" fillId="0" borderId="0" xfId="50" quotePrefix="1" applyFont="1" applyAlignment="1" applyProtection="1">
      <alignment horizontal="left"/>
    </xf>
    <xf numFmtId="49" fontId="23" fillId="0" borderId="0" xfId="50" applyNumberFormat="1" applyFont="1" applyProtection="1"/>
    <xf numFmtId="0" fontId="25" fillId="0" borderId="0" xfId="50" applyFont="1" applyAlignment="1" applyProtection="1">
      <alignment horizontal="left"/>
    </xf>
    <xf numFmtId="167" fontId="25" fillId="0" borderId="0" xfId="50" applyNumberFormat="1" applyFont="1" applyAlignment="1" applyProtection="1">
      <alignment horizontal="center"/>
    </xf>
    <xf numFmtId="4" fontId="25" fillId="0" borderId="0" xfId="50" applyNumberFormat="1" applyFont="1" applyAlignment="1" applyProtection="1">
      <alignment horizontal="center"/>
    </xf>
    <xf numFmtId="0" fontId="25" fillId="0" borderId="0" xfId="50" applyFont="1" applyAlignment="1" applyProtection="1">
      <alignment horizontal="center" vertical="top"/>
    </xf>
    <xf numFmtId="0" fontId="20" fillId="0" borderId="0" xfId="50" quotePrefix="1" applyFont="1" applyAlignment="1" applyProtection="1">
      <alignment horizontal="left" vertical="top"/>
    </xf>
    <xf numFmtId="0" fontId="25" fillId="0" borderId="0" xfId="50" applyFont="1" applyAlignment="1" applyProtection="1">
      <alignment vertical="top"/>
    </xf>
    <xf numFmtId="0" fontId="19" fillId="0" borderId="0" xfId="50" applyFont="1" applyAlignment="1" applyProtection="1">
      <alignment vertical="top"/>
    </xf>
    <xf numFmtId="0" fontId="19" fillId="0" borderId="0" xfId="50" applyFont="1" applyAlignment="1" applyProtection="1">
      <alignment horizontal="left" vertical="top"/>
    </xf>
    <xf numFmtId="0" fontId="19" fillId="0" borderId="0" xfId="50" applyFont="1" applyAlignment="1" applyProtection="1">
      <alignment horizontal="right" vertical="top"/>
    </xf>
    <xf numFmtId="167" fontId="19" fillId="0" borderId="0" xfId="50" applyNumberFormat="1" applyFont="1" applyAlignment="1" applyProtection="1">
      <alignment horizontal="center" vertical="top"/>
    </xf>
    <xf numFmtId="4" fontId="25" fillId="0" borderId="0" xfId="50" applyNumberFormat="1" applyFont="1" applyAlignment="1" applyProtection="1">
      <alignment horizontal="center" vertical="top"/>
    </xf>
    <xf numFmtId="0" fontId="25" fillId="0" borderId="0" xfId="50" applyFont="1" applyAlignment="1" applyProtection="1">
      <alignment horizontal="right" vertical="top"/>
    </xf>
    <xf numFmtId="0" fontId="19" fillId="0" borderId="0" xfId="50" quotePrefix="1" applyFont="1" applyAlignment="1" applyProtection="1">
      <alignment horizontal="left" vertical="top"/>
    </xf>
    <xf numFmtId="17" fontId="19" fillId="0" borderId="0" xfId="50" applyNumberFormat="1" applyFont="1" applyAlignment="1" applyProtection="1">
      <alignment horizontal="right" vertical="top"/>
    </xf>
    <xf numFmtId="0" fontId="19" fillId="0" borderId="0" xfId="50" applyFont="1" applyAlignment="1" applyProtection="1">
      <alignment horizontal="center" vertical="top"/>
    </xf>
    <xf numFmtId="1" fontId="19" fillId="0" borderId="0" xfId="50" applyNumberFormat="1" applyFont="1" applyAlignment="1" applyProtection="1">
      <alignment horizontal="left" vertical="top"/>
    </xf>
    <xf numFmtId="0" fontId="23" fillId="0" borderId="0" xfId="50" applyFont="1" applyAlignment="1" applyProtection="1">
      <alignment horizontal="center" vertical="top"/>
    </xf>
    <xf numFmtId="4" fontId="19" fillId="0" borderId="0" xfId="50" applyNumberFormat="1" applyFont="1" applyAlignment="1" applyProtection="1">
      <alignment horizontal="center" vertical="top"/>
    </xf>
    <xf numFmtId="0" fontId="23" fillId="0" borderId="0" xfId="50" applyFont="1" applyAlignment="1" applyProtection="1">
      <alignment vertical="top"/>
    </xf>
    <xf numFmtId="0" fontId="23" fillId="0" borderId="0" xfId="50" applyFont="1" applyAlignment="1" applyProtection="1">
      <alignment horizontal="right" vertical="top"/>
    </xf>
    <xf numFmtId="0" fontId="19" fillId="0" borderId="0" xfId="50" quotePrefix="1" applyFont="1" applyAlignment="1" applyProtection="1">
      <alignment horizontal="left" vertical="center"/>
    </xf>
    <xf numFmtId="0" fontId="19" fillId="0" borderId="0" xfId="50" quotePrefix="1" applyFont="1" applyAlignment="1" applyProtection="1">
      <alignment horizontal="left" vertical="center"/>
    </xf>
    <xf numFmtId="0" fontId="23" fillId="0" borderId="5" xfId="50" applyFont="1" applyBorder="1" applyAlignment="1" applyProtection="1">
      <alignment horizontal="center" vertical="top"/>
    </xf>
    <xf numFmtId="0" fontId="19" fillId="0" borderId="5" xfId="50" quotePrefix="1" applyFont="1" applyBorder="1" applyAlignment="1" applyProtection="1">
      <alignment horizontal="left" vertical="center"/>
    </xf>
    <xf numFmtId="0" fontId="19" fillId="0" borderId="5" xfId="50" applyFont="1" applyBorder="1" applyAlignment="1" applyProtection="1">
      <alignment horizontal="center"/>
    </xf>
    <xf numFmtId="0" fontId="19" fillId="0" borderId="5" xfId="50" quotePrefix="1" applyFont="1" applyBorder="1" applyAlignment="1" applyProtection="1">
      <alignment horizontal="left"/>
    </xf>
    <xf numFmtId="0" fontId="19" fillId="0" borderId="5" xfId="50" applyFont="1" applyBorder="1" applyProtection="1"/>
    <xf numFmtId="0" fontId="19" fillId="0" borderId="5" xfId="50" applyFont="1" applyBorder="1" applyAlignment="1" applyProtection="1">
      <alignment horizontal="left"/>
    </xf>
    <xf numFmtId="0" fontId="19" fillId="0" borderId="5" xfId="50" applyFont="1" applyBorder="1" applyAlignment="1" applyProtection="1">
      <alignment horizontal="right"/>
    </xf>
    <xf numFmtId="167" fontId="19" fillId="0" borderId="5" xfId="50" applyNumberFormat="1" applyFont="1" applyBorder="1" applyAlignment="1" applyProtection="1">
      <alignment horizontal="center"/>
    </xf>
    <xf numFmtId="4" fontId="19" fillId="0" borderId="5" xfId="50" applyNumberFormat="1" applyFont="1" applyBorder="1" applyAlignment="1" applyProtection="1">
      <alignment horizontal="center"/>
    </xf>
    <xf numFmtId="0" fontId="26" fillId="0" borderId="0" xfId="50" applyFont="1" applyAlignment="1" applyProtection="1">
      <alignment horizontal="center" wrapText="1"/>
    </xf>
    <xf numFmtId="0" fontId="26" fillId="0" borderId="0" xfId="50" applyFont="1" applyAlignment="1" applyProtection="1">
      <alignment horizontal="center"/>
    </xf>
    <xf numFmtId="0" fontId="53" fillId="0" borderId="8" xfId="50" applyFont="1" applyBorder="1" applyAlignment="1" applyProtection="1">
      <alignment horizontal="right" wrapText="1"/>
    </xf>
    <xf numFmtId="0" fontId="25" fillId="0" borderId="5" xfId="50" quotePrefix="1" applyFont="1" applyBorder="1" applyAlignment="1" applyProtection="1">
      <alignment horizontal="left"/>
    </xf>
    <xf numFmtId="0" fontId="53" fillId="0" borderId="5" xfId="50" applyFont="1" applyBorder="1" applyAlignment="1" applyProtection="1">
      <alignment horizontal="right" wrapText="1"/>
    </xf>
    <xf numFmtId="0" fontId="19" fillId="0" borderId="8" xfId="50" applyFont="1" applyBorder="1" applyAlignment="1" applyProtection="1">
      <alignment horizontal="center"/>
    </xf>
    <xf numFmtId="0" fontId="53" fillId="0" borderId="0" xfId="50" applyFont="1" applyProtection="1"/>
    <xf numFmtId="0" fontId="23" fillId="0" borderId="0" xfId="50" applyFont="1" applyAlignment="1" applyProtection="1">
      <alignment horizontal="center" vertical="center"/>
    </xf>
    <xf numFmtId="0" fontId="23" fillId="0" borderId="0" xfId="50" applyFont="1" applyAlignment="1" applyProtection="1">
      <alignment horizontal="left" vertical="center"/>
    </xf>
    <xf numFmtId="167" fontId="22" fillId="0" borderId="0" xfId="50" applyNumberFormat="1" applyFont="1" applyAlignment="1" applyProtection="1">
      <alignment horizontal="right" vertical="center"/>
    </xf>
    <xf numFmtId="4" fontId="19" fillId="0" borderId="0" xfId="50" applyNumberFormat="1" applyFont="1" applyAlignment="1" applyProtection="1">
      <alignment horizontal="right" vertical="center"/>
    </xf>
    <xf numFmtId="167" fontId="53" fillId="0" borderId="0" xfId="50" applyNumberFormat="1" applyFont="1" applyAlignment="1" applyProtection="1">
      <alignment vertical="center"/>
    </xf>
    <xf numFmtId="0" fontId="19" fillId="0" borderId="0" xfId="50" applyFont="1" applyAlignment="1" applyProtection="1">
      <alignment vertical="center"/>
    </xf>
    <xf numFmtId="0" fontId="19" fillId="0" borderId="0" xfId="50" applyFont="1" applyAlignment="1" applyProtection="1">
      <alignment horizontal="right" vertical="center"/>
    </xf>
    <xf numFmtId="4" fontId="23" fillId="0" borderId="0" xfId="50" applyNumberFormat="1" applyFont="1" applyAlignment="1" applyProtection="1">
      <alignment horizontal="right" vertical="center"/>
    </xf>
    <xf numFmtId="0" fontId="23" fillId="0" borderId="0" xfId="50" applyFont="1" applyAlignment="1" applyProtection="1">
      <alignment vertical="center"/>
    </xf>
    <xf numFmtId="0" fontId="23" fillId="0" borderId="0" xfId="50" applyFont="1" applyAlignment="1" applyProtection="1">
      <alignment horizontal="right" vertical="center"/>
    </xf>
    <xf numFmtId="0" fontId="27" fillId="0" borderId="0" xfId="50" applyFont="1" applyAlignment="1" applyProtection="1">
      <alignment horizontal="center"/>
    </xf>
    <xf numFmtId="0" fontId="27" fillId="0" borderId="0" xfId="50" applyFont="1" applyAlignment="1" applyProtection="1">
      <alignment horizontal="left"/>
    </xf>
    <xf numFmtId="0" fontId="27" fillId="0" borderId="0" xfId="50" applyFont="1" applyAlignment="1" applyProtection="1">
      <alignment horizontal="right"/>
    </xf>
    <xf numFmtId="167" fontId="23" fillId="0" borderId="0" xfId="50" applyNumberFormat="1" applyFont="1" applyAlignment="1" applyProtection="1">
      <alignment horizontal="right" vertical="center"/>
    </xf>
    <xf numFmtId="167" fontId="53" fillId="0" borderId="0" xfId="50" applyNumberFormat="1" applyFont="1" applyProtection="1"/>
    <xf numFmtId="0" fontId="23" fillId="0" borderId="6" xfId="50" applyFont="1" applyBorder="1" applyAlignment="1" applyProtection="1">
      <alignment horizontal="center"/>
    </xf>
    <xf numFmtId="0" fontId="27" fillId="0" borderId="6" xfId="50" applyFont="1" applyBorder="1" applyAlignment="1" applyProtection="1">
      <alignment horizontal="left"/>
    </xf>
    <xf numFmtId="0" fontId="27" fillId="0" borderId="6" xfId="50" applyFont="1" applyBorder="1" applyProtection="1"/>
    <xf numFmtId="0" fontId="27" fillId="0" borderId="6" xfId="50" applyFont="1" applyBorder="1" applyAlignment="1" applyProtection="1">
      <alignment horizontal="center"/>
    </xf>
    <xf numFmtId="164" fontId="23" fillId="0" borderId="6" xfId="50" applyNumberFormat="1" applyFont="1" applyBorder="1" applyAlignment="1" applyProtection="1">
      <alignment horizontal="right" vertical="center"/>
    </xf>
    <xf numFmtId="0" fontId="27" fillId="0" borderId="6" xfId="50" applyFont="1" applyBorder="1" applyAlignment="1" applyProtection="1">
      <alignment horizontal="right"/>
    </xf>
    <xf numFmtId="167" fontId="21" fillId="0" borderId="6" xfId="50" applyNumberFormat="1" applyFont="1" applyBorder="1" applyAlignment="1" applyProtection="1">
      <alignment vertical="center"/>
    </xf>
    <xf numFmtId="4" fontId="23" fillId="0" borderId="6" xfId="50" applyNumberFormat="1" applyFont="1" applyBorder="1" applyProtection="1"/>
    <xf numFmtId="0" fontId="27" fillId="0" borderId="0" xfId="50" quotePrefix="1" applyFont="1" applyAlignment="1" applyProtection="1">
      <alignment horizontal="left"/>
    </xf>
    <xf numFmtId="164" fontId="23" fillId="0" borderId="0" xfId="50" applyNumberFormat="1" applyFont="1" applyAlignment="1" applyProtection="1">
      <alignment horizontal="right" vertical="center"/>
    </xf>
    <xf numFmtId="167" fontId="23" fillId="0" borderId="0" xfId="50" applyNumberFormat="1" applyFont="1" applyProtection="1"/>
    <xf numFmtId="4" fontId="23" fillId="0" borderId="0" xfId="50" applyNumberFormat="1" applyFont="1" applyProtection="1"/>
    <xf numFmtId="167" fontId="54" fillId="0" borderId="0" xfId="50" applyNumberFormat="1" applyFont="1" applyProtection="1"/>
    <xf numFmtId="0" fontId="23" fillId="0" borderId="0" xfId="50" applyFont="1" applyAlignment="1" applyProtection="1">
      <alignment horizontal="left" vertical="center"/>
    </xf>
    <xf numFmtId="167" fontId="23" fillId="0" borderId="0" xfId="50" applyNumberFormat="1" applyFont="1" applyAlignment="1" applyProtection="1">
      <alignment vertical="center"/>
    </xf>
    <xf numFmtId="4" fontId="23" fillId="0" borderId="0" xfId="50" applyNumberFormat="1" applyFont="1" applyAlignment="1" applyProtection="1">
      <alignment vertical="center"/>
    </xf>
    <xf numFmtId="0" fontId="19" fillId="0" borderId="0" xfId="50" applyFont="1" applyAlignment="1" applyProtection="1">
      <alignment horizontal="left" vertical="center"/>
    </xf>
    <xf numFmtId="164" fontId="19" fillId="0" borderId="0" xfId="50" applyNumberFormat="1" applyFont="1" applyAlignment="1" applyProtection="1">
      <alignment horizontal="right" vertical="center"/>
    </xf>
    <xf numFmtId="167" fontId="19" fillId="0" borderId="0" xfId="50" applyNumberFormat="1" applyFont="1" applyAlignment="1" applyProtection="1">
      <alignment vertical="center"/>
    </xf>
    <xf numFmtId="4" fontId="19" fillId="0" borderId="0" xfId="50" applyNumberFormat="1" applyFont="1" applyAlignment="1" applyProtection="1">
      <alignment vertical="center"/>
    </xf>
    <xf numFmtId="0" fontId="21" fillId="0" borderId="6" xfId="50" applyFont="1" applyBorder="1" applyAlignment="1" applyProtection="1">
      <alignment horizontal="center"/>
    </xf>
    <xf numFmtId="0" fontId="21" fillId="0" borderId="6" xfId="50" applyFont="1" applyBorder="1" applyAlignment="1" applyProtection="1">
      <alignment horizontal="left"/>
    </xf>
    <xf numFmtId="0" fontId="21" fillId="0" borderId="6" xfId="50" applyFont="1" applyBorder="1" applyProtection="1"/>
    <xf numFmtId="0" fontId="21" fillId="0" borderId="6" xfId="50" applyFont="1" applyBorder="1" applyAlignment="1" applyProtection="1">
      <alignment horizontal="left" vertical="center"/>
    </xf>
    <xf numFmtId="164" fontId="21" fillId="0" borderId="6" xfId="50" applyNumberFormat="1" applyFont="1" applyBorder="1" applyAlignment="1" applyProtection="1">
      <alignment horizontal="right" vertical="center"/>
    </xf>
    <xf numFmtId="0" fontId="21" fillId="0" borderId="6" xfId="50" applyFont="1" applyBorder="1" applyAlignment="1" applyProtection="1">
      <alignment horizontal="right" vertical="center"/>
    </xf>
    <xf numFmtId="4" fontId="22" fillId="0" borderId="6" xfId="50" applyNumberFormat="1" applyFont="1" applyBorder="1" applyAlignment="1" applyProtection="1">
      <alignment vertical="center"/>
    </xf>
    <xf numFmtId="167" fontId="58" fillId="0" borderId="0" xfId="50" applyNumberFormat="1" applyFont="1" applyAlignment="1" applyProtection="1">
      <alignment vertical="center"/>
    </xf>
    <xf numFmtId="0" fontId="22" fillId="0" borderId="0" xfId="50" applyFont="1" applyAlignment="1" applyProtection="1">
      <alignment vertical="center"/>
    </xf>
    <xf numFmtId="0" fontId="22" fillId="0" borderId="0" xfId="50" applyFont="1" applyAlignment="1" applyProtection="1">
      <alignment horizontal="right"/>
    </xf>
    <xf numFmtId="0" fontId="22" fillId="0" borderId="0" xfId="50" applyFont="1" applyProtection="1"/>
    <xf numFmtId="166" fontId="19" fillId="0" borderId="0" xfId="64" applyFont="1" applyBorder="1" applyAlignment="1" applyProtection="1">
      <alignment horizontal="right" vertical="center"/>
    </xf>
    <xf numFmtId="167" fontId="19" fillId="0" borderId="0" xfId="50" applyNumberFormat="1" applyFont="1" applyProtection="1"/>
    <xf numFmtId="4" fontId="19" fillId="0" borderId="0" xfId="50" applyNumberFormat="1" applyFont="1" applyProtection="1"/>
    <xf numFmtId="4" fontId="19" fillId="0" borderId="0" xfId="67" applyNumberFormat="1" applyFont="1" applyBorder="1" applyProtection="1">
      <protection locked="0"/>
    </xf>
    <xf numFmtId="4" fontId="19" fillId="0" borderId="0" xfId="65" applyNumberFormat="1" applyFont="1" applyProtection="1">
      <protection locked="0"/>
    </xf>
    <xf numFmtId="4" fontId="19" fillId="0" borderId="0" xfId="52" applyNumberFormat="1" applyFont="1" applyProtection="1">
      <protection locked="0"/>
    </xf>
    <xf numFmtId="4" fontId="19" fillId="0" borderId="0" xfId="67" applyNumberFormat="1" applyFont="1" applyBorder="1" applyProtection="1"/>
    <xf numFmtId="4" fontId="19" fillId="0" borderId="0" xfId="65" applyNumberFormat="1" applyFont="1" applyProtection="1"/>
    <xf numFmtId="4" fontId="19" fillId="0" borderId="0" xfId="52" applyNumberFormat="1" applyFont="1" applyProtection="1"/>
    <xf numFmtId="4" fontId="19" fillId="0" borderId="0" xfId="0" applyNumberFormat="1" applyFont="1" applyAlignment="1" applyProtection="1">
      <alignment horizontal="right"/>
      <protection locked="0"/>
    </xf>
    <xf numFmtId="0" fontId="19" fillId="0" borderId="0" xfId="0" applyFont="1" applyProtection="1"/>
    <xf numFmtId="4" fontId="19" fillId="0" borderId="0" xfId="0" applyNumberFormat="1" applyFont="1" applyAlignment="1" applyProtection="1">
      <alignment horizontal="right"/>
    </xf>
    <xf numFmtId="4" fontId="19" fillId="0" borderId="0" xfId="0" applyNumberFormat="1" applyFont="1" applyAlignment="1" applyProtection="1">
      <alignment horizontal="right" vertical="center" wrapText="1"/>
      <protection locked="0"/>
    </xf>
    <xf numFmtId="4" fontId="19" fillId="0" borderId="0" xfId="0" applyNumberFormat="1" applyFont="1" applyAlignment="1" applyProtection="1">
      <alignment horizontal="right" vertical="center"/>
      <protection locked="0"/>
    </xf>
    <xf numFmtId="4" fontId="19" fillId="0" borderId="0" xfId="0" applyNumberFormat="1" applyFont="1" applyAlignment="1" applyProtection="1">
      <alignment horizontal="right" vertical="top"/>
      <protection locked="0"/>
    </xf>
    <xf numFmtId="4" fontId="19" fillId="0" borderId="0" xfId="0" applyNumberFormat="1" applyFont="1" applyAlignment="1" applyProtection="1">
      <alignment vertical="center"/>
      <protection locked="0"/>
    </xf>
    <xf numFmtId="4" fontId="19" fillId="0" borderId="0" xfId="0" applyNumberFormat="1" applyFont="1" applyProtection="1">
      <protection locked="0"/>
    </xf>
    <xf numFmtId="4" fontId="43" fillId="0" borderId="0" xfId="0" applyNumberFormat="1" applyFont="1" applyAlignment="1" applyProtection="1">
      <alignment horizontal="right" vertical="center"/>
      <protection locked="0"/>
    </xf>
    <xf numFmtId="4" fontId="25" fillId="19" borderId="6" xfId="0" applyNumberFormat="1" applyFont="1" applyFill="1" applyBorder="1" applyAlignment="1" applyProtection="1">
      <alignment vertical="center"/>
      <protection locked="0"/>
    </xf>
    <xf numFmtId="4" fontId="27" fillId="19" borderId="6" xfId="0" applyNumberFormat="1" applyFont="1" applyFill="1" applyBorder="1" applyAlignment="1" applyProtection="1">
      <alignment vertical="center"/>
      <protection locked="0"/>
    </xf>
  </cellXfs>
  <cellStyles count="68">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20% - Accent1" xfId="7" xr:uid="{00000000-0005-0000-0000-000006000000}"/>
    <cellStyle name="20% - Accent2" xfId="8" xr:uid="{00000000-0005-0000-0000-000007000000}"/>
    <cellStyle name="20% - Accent3" xfId="9" xr:uid="{00000000-0005-0000-0000-000008000000}"/>
    <cellStyle name="20% - Accent4" xfId="10" xr:uid="{00000000-0005-0000-0000-000009000000}"/>
    <cellStyle name="20% - Accent5" xfId="11" xr:uid="{00000000-0005-0000-0000-00000A000000}"/>
    <cellStyle name="20% - Accent6" xfId="12" xr:uid="{00000000-0005-0000-0000-00000B000000}"/>
    <cellStyle name="40 % – Poudarek1" xfId="13" xr:uid="{00000000-0005-0000-0000-00000C000000}"/>
    <cellStyle name="40 % – Poudarek2" xfId="14" xr:uid="{00000000-0005-0000-0000-00000D000000}"/>
    <cellStyle name="40 % – Poudarek3" xfId="15" xr:uid="{00000000-0005-0000-0000-00000E000000}"/>
    <cellStyle name="40 % – Poudarek4" xfId="16" xr:uid="{00000000-0005-0000-0000-00000F000000}"/>
    <cellStyle name="40 % – Poudarek5" xfId="17" xr:uid="{00000000-0005-0000-0000-000010000000}"/>
    <cellStyle name="40 % – Poudarek6" xfId="18" xr:uid="{00000000-0005-0000-0000-000011000000}"/>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60 % – Poudarek1" xfId="25" xr:uid="{00000000-0005-0000-0000-000018000000}"/>
    <cellStyle name="60 % – Poudarek2" xfId="26" xr:uid="{00000000-0005-0000-0000-000019000000}"/>
    <cellStyle name="60 % – Poudarek3" xfId="27" xr:uid="{00000000-0005-0000-0000-00001A000000}"/>
    <cellStyle name="60 % – Poudarek4" xfId="28" xr:uid="{00000000-0005-0000-0000-00001B000000}"/>
    <cellStyle name="60 % – Poudarek5" xfId="29" xr:uid="{00000000-0005-0000-0000-00001C000000}"/>
    <cellStyle name="60 % – Poudarek6" xfId="30" xr:uid="{00000000-0005-0000-0000-00001D000000}"/>
    <cellStyle name="60% - Accent1" xfId="31" xr:uid="{00000000-0005-0000-0000-00001E000000}"/>
    <cellStyle name="60% - Accent2" xfId="32" xr:uid="{00000000-0005-0000-0000-00001F000000}"/>
    <cellStyle name="60% - Accent3" xfId="33" xr:uid="{00000000-0005-0000-0000-000020000000}"/>
    <cellStyle name="60% - Accent4" xfId="34" xr:uid="{00000000-0005-0000-0000-000021000000}"/>
    <cellStyle name="60% - Accent5" xfId="35" xr:uid="{00000000-0005-0000-0000-000022000000}"/>
    <cellStyle name="60% - Accent6" xfId="36" xr:uid="{00000000-0005-0000-0000-000023000000}"/>
    <cellStyle name="Dobro" xfId="37" xr:uid="{00000000-0005-0000-0000-000024000000}"/>
    <cellStyle name="Element-delo" xfId="38" xr:uid="{00000000-0005-0000-0000-000025000000}"/>
    <cellStyle name="Element-delo 5" xfId="39" xr:uid="{00000000-0005-0000-0000-000026000000}"/>
    <cellStyle name="Element-delo_HTZ IP 164 srednja zdravstvena šola Celje ci1151-1, BZ500+..." xfId="40" xr:uid="{00000000-0005-0000-0000-000027000000}"/>
    <cellStyle name="Good" xfId="41" xr:uid="{00000000-0005-0000-0000-000028000000}"/>
    <cellStyle name="Hiperpovezava 2" xfId="42" xr:uid="{00000000-0005-0000-0000-000029000000}"/>
    <cellStyle name="Izhod" xfId="43" xr:uid="{00000000-0005-0000-0000-00002A000000}"/>
    <cellStyle name="Naslov" xfId="44" xr:uid="{00000000-0005-0000-0000-00002B000000}"/>
    <cellStyle name="Naslov 5" xfId="45" xr:uid="{00000000-0005-0000-0000-00002C000000}"/>
    <cellStyle name="Navadno" xfId="0" builtinId="0"/>
    <cellStyle name="Navadno 2" xfId="46" xr:uid="{00000000-0005-0000-0000-00002E000000}"/>
    <cellStyle name="Navadno 3" xfId="47" xr:uid="{00000000-0005-0000-0000-00002F000000}"/>
    <cellStyle name="Navadno 4" xfId="48" xr:uid="{00000000-0005-0000-0000-000030000000}"/>
    <cellStyle name="Navadno 5" xfId="49" xr:uid="{00000000-0005-0000-0000-000031000000}"/>
    <cellStyle name="Navadno_ARREA- koča Ruše-rušitve" xfId="65" xr:uid="{00000000-0005-0000-0000-000033000000}"/>
    <cellStyle name="Navadno_KALAMAR-PSO GREGORČIČEVA MS-16.11.04" xfId="50" xr:uid="{00000000-0005-0000-0000-000034000000}"/>
    <cellStyle name="Navadno_KALAMAR-PSO GREGORČIČEVA MS-16.11.04_3I- vrtec Dobrna ključ" xfId="51" xr:uid="{00000000-0005-0000-0000-000035000000}"/>
    <cellStyle name="Navadno_PROJEKTA gradbena jama komenda marec 2009 in avgust 10" xfId="52" xr:uid="{00000000-0005-0000-0000-000036000000}"/>
    <cellStyle name="Normal 2" xfId="53" xr:uid="{00000000-0005-0000-0000-000038000000}"/>
    <cellStyle name="Normal 3" xfId="54" xr:uid="{00000000-0005-0000-0000-000039000000}"/>
    <cellStyle name="Normal 4" xfId="55" xr:uid="{00000000-0005-0000-0000-00003A000000}"/>
    <cellStyle name="Normal_pr zid 7,9 koslj 10.12.98 (2)" xfId="66" xr:uid="{00000000-0005-0000-0000-00003B000000}"/>
    <cellStyle name="Opozorilo" xfId="56" xr:uid="{00000000-0005-0000-0000-00003C000000}"/>
    <cellStyle name="Output" xfId="57" xr:uid="{00000000-0005-0000-0000-00003D000000}"/>
    <cellStyle name="Pojasnjevalno besedilo" xfId="67" builtinId="53"/>
    <cellStyle name="PRVA VRSTA Element delo 2" xfId="58" xr:uid="{00000000-0005-0000-0000-00003E000000}"/>
    <cellStyle name="Slog 1" xfId="59" xr:uid="{00000000-0005-0000-0000-00003F000000}"/>
    <cellStyle name="Title" xfId="60" xr:uid="{00000000-0005-0000-0000-000040000000}"/>
    <cellStyle name="Valuta 2" xfId="61" xr:uid="{00000000-0005-0000-0000-000041000000}"/>
    <cellStyle name="Vejica 2" xfId="62" xr:uid="{00000000-0005-0000-0000-000042000000}"/>
    <cellStyle name="Vejica_KALAMAR-PSO GREGORČIČEVA MS-16.11.04" xfId="64" xr:uid="{00000000-0005-0000-0000-000043000000}"/>
    <cellStyle name="Warning Text" xfId="63"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xdr:col>
      <xdr:colOff>28800</xdr:colOff>
      <xdr:row>30</xdr:row>
      <xdr:rowOff>0</xdr:rowOff>
    </xdr:from>
    <xdr:to>
      <xdr:col>1</xdr:col>
      <xdr:colOff>33480</xdr:colOff>
      <xdr:row>30</xdr:row>
      <xdr:rowOff>141315</xdr:rowOff>
    </xdr:to>
    <xdr:sp macro="" textlink="">
      <xdr:nvSpPr>
        <xdr:cNvPr id="2" name="CustomShape 1">
          <a:extLst>
            <a:ext uri="{FF2B5EF4-FFF2-40B4-BE49-F238E27FC236}">
              <a16:creationId xmlns:a16="http://schemas.microsoft.com/office/drawing/2014/main" id="{DE1994E3-3B41-4509-BCAE-2F877732799E}"/>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twoCellAnchor>
  <xdr:oneCellAnchor>
    <xdr:from>
      <xdr:col>1</xdr:col>
      <xdr:colOff>28800</xdr:colOff>
      <xdr:row>30</xdr:row>
      <xdr:rowOff>0</xdr:rowOff>
    </xdr:from>
    <xdr:ext cx="4680" cy="141315"/>
    <xdr:sp macro="" textlink="">
      <xdr:nvSpPr>
        <xdr:cNvPr id="3" name="CustomShape 1">
          <a:extLst>
            <a:ext uri="{FF2B5EF4-FFF2-40B4-BE49-F238E27FC236}">
              <a16:creationId xmlns:a16="http://schemas.microsoft.com/office/drawing/2014/main" id="{020AF678-0FF2-497E-B238-A809773BFCAA}"/>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 name="CustomShape 1">
          <a:extLst>
            <a:ext uri="{FF2B5EF4-FFF2-40B4-BE49-F238E27FC236}">
              <a16:creationId xmlns:a16="http://schemas.microsoft.com/office/drawing/2014/main" id="{1428C25A-0F9A-4A98-8D97-AA5A8505FD9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5" name="CustomShape 1">
          <a:extLst>
            <a:ext uri="{FF2B5EF4-FFF2-40B4-BE49-F238E27FC236}">
              <a16:creationId xmlns:a16="http://schemas.microsoft.com/office/drawing/2014/main" id="{071E1ED4-8A8D-4272-8F32-0177D29BC12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6" name="CustomShape 1">
          <a:extLst>
            <a:ext uri="{FF2B5EF4-FFF2-40B4-BE49-F238E27FC236}">
              <a16:creationId xmlns:a16="http://schemas.microsoft.com/office/drawing/2014/main" id="{F91F446C-7CC7-4DF3-8CB8-CE34F913DAF7}"/>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7" name="CustomShape 1">
          <a:extLst>
            <a:ext uri="{FF2B5EF4-FFF2-40B4-BE49-F238E27FC236}">
              <a16:creationId xmlns:a16="http://schemas.microsoft.com/office/drawing/2014/main" id="{B5DA7628-65EC-4750-9C0A-32B68C4B0186}"/>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8" name="CustomShape 1">
          <a:extLst>
            <a:ext uri="{FF2B5EF4-FFF2-40B4-BE49-F238E27FC236}">
              <a16:creationId xmlns:a16="http://schemas.microsoft.com/office/drawing/2014/main" id="{A35697A5-1B4A-40B8-88F0-9D0C4C827593}"/>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9" name="CustomShape 1">
          <a:extLst>
            <a:ext uri="{FF2B5EF4-FFF2-40B4-BE49-F238E27FC236}">
              <a16:creationId xmlns:a16="http://schemas.microsoft.com/office/drawing/2014/main" id="{DB9835D6-7E75-445C-9562-DD307040A87A}"/>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0" name="CustomShape 1">
          <a:extLst>
            <a:ext uri="{FF2B5EF4-FFF2-40B4-BE49-F238E27FC236}">
              <a16:creationId xmlns:a16="http://schemas.microsoft.com/office/drawing/2014/main" id="{F7154594-AA01-44B7-B985-A3D18F5E1607}"/>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1" name="CustomShape 1">
          <a:extLst>
            <a:ext uri="{FF2B5EF4-FFF2-40B4-BE49-F238E27FC236}">
              <a16:creationId xmlns:a16="http://schemas.microsoft.com/office/drawing/2014/main" id="{8442582F-6CA4-4B15-98F2-8991A7C4FC9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2" name="CustomShape 1">
          <a:extLst>
            <a:ext uri="{FF2B5EF4-FFF2-40B4-BE49-F238E27FC236}">
              <a16:creationId xmlns:a16="http://schemas.microsoft.com/office/drawing/2014/main" id="{73A13EA9-AEA5-4FE1-9C58-BC625A84DD0C}"/>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3" name="CustomShape 1">
          <a:extLst>
            <a:ext uri="{FF2B5EF4-FFF2-40B4-BE49-F238E27FC236}">
              <a16:creationId xmlns:a16="http://schemas.microsoft.com/office/drawing/2014/main" id="{F131B23C-B973-4886-8489-75BC2DB97DA7}"/>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4" name="CustomShape 1">
          <a:extLst>
            <a:ext uri="{FF2B5EF4-FFF2-40B4-BE49-F238E27FC236}">
              <a16:creationId xmlns:a16="http://schemas.microsoft.com/office/drawing/2014/main" id="{D6DE6187-240B-4A42-818E-7418668D7A73}"/>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5" name="CustomShape 1">
          <a:extLst>
            <a:ext uri="{FF2B5EF4-FFF2-40B4-BE49-F238E27FC236}">
              <a16:creationId xmlns:a16="http://schemas.microsoft.com/office/drawing/2014/main" id="{3D8B1F2D-B348-4F22-ACE8-56ABAE0A7BBA}"/>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6" name="CustomShape 1">
          <a:extLst>
            <a:ext uri="{FF2B5EF4-FFF2-40B4-BE49-F238E27FC236}">
              <a16:creationId xmlns:a16="http://schemas.microsoft.com/office/drawing/2014/main" id="{C38973C5-2A73-454F-AEFB-48B193AEB22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7" name="CustomShape 1">
          <a:extLst>
            <a:ext uri="{FF2B5EF4-FFF2-40B4-BE49-F238E27FC236}">
              <a16:creationId xmlns:a16="http://schemas.microsoft.com/office/drawing/2014/main" id="{EEEEB099-D546-440E-B73E-DD8D3391AF2D}"/>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8" name="CustomShape 1">
          <a:extLst>
            <a:ext uri="{FF2B5EF4-FFF2-40B4-BE49-F238E27FC236}">
              <a16:creationId xmlns:a16="http://schemas.microsoft.com/office/drawing/2014/main" id="{6D12B7FA-4CED-45C9-9C28-2C1BC8BEF8AF}"/>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19" name="CustomShape 1">
          <a:extLst>
            <a:ext uri="{FF2B5EF4-FFF2-40B4-BE49-F238E27FC236}">
              <a16:creationId xmlns:a16="http://schemas.microsoft.com/office/drawing/2014/main" id="{C01209F4-7C2A-4244-8B03-1BF0703B6359}"/>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0" name="CustomShape 1">
          <a:extLst>
            <a:ext uri="{FF2B5EF4-FFF2-40B4-BE49-F238E27FC236}">
              <a16:creationId xmlns:a16="http://schemas.microsoft.com/office/drawing/2014/main" id="{2B14B45C-D243-45DD-8663-763E1B539179}"/>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1" name="CustomShape 1">
          <a:extLst>
            <a:ext uri="{FF2B5EF4-FFF2-40B4-BE49-F238E27FC236}">
              <a16:creationId xmlns:a16="http://schemas.microsoft.com/office/drawing/2014/main" id="{EEE1564E-0971-4CFF-BECB-215D006026F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2" name="CustomShape 1">
          <a:extLst>
            <a:ext uri="{FF2B5EF4-FFF2-40B4-BE49-F238E27FC236}">
              <a16:creationId xmlns:a16="http://schemas.microsoft.com/office/drawing/2014/main" id="{E1678DAC-FC2E-4ED1-A309-DF3CC9604DA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3" name="CustomShape 1">
          <a:extLst>
            <a:ext uri="{FF2B5EF4-FFF2-40B4-BE49-F238E27FC236}">
              <a16:creationId xmlns:a16="http://schemas.microsoft.com/office/drawing/2014/main" id="{7AD3692E-3898-49DE-8F9F-715F1258B7E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4" name="CustomShape 1">
          <a:extLst>
            <a:ext uri="{FF2B5EF4-FFF2-40B4-BE49-F238E27FC236}">
              <a16:creationId xmlns:a16="http://schemas.microsoft.com/office/drawing/2014/main" id="{F21F776E-D513-4092-B8FE-14A078B4915C}"/>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5" name="CustomShape 1">
          <a:extLst>
            <a:ext uri="{FF2B5EF4-FFF2-40B4-BE49-F238E27FC236}">
              <a16:creationId xmlns:a16="http://schemas.microsoft.com/office/drawing/2014/main" id="{7246EFD8-C17B-4029-8833-E95027AE4623}"/>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6" name="CustomShape 1">
          <a:extLst>
            <a:ext uri="{FF2B5EF4-FFF2-40B4-BE49-F238E27FC236}">
              <a16:creationId xmlns:a16="http://schemas.microsoft.com/office/drawing/2014/main" id="{DF06D8F9-D343-4E8D-A2CE-C828849BC06C}"/>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7" name="CustomShape 1">
          <a:extLst>
            <a:ext uri="{FF2B5EF4-FFF2-40B4-BE49-F238E27FC236}">
              <a16:creationId xmlns:a16="http://schemas.microsoft.com/office/drawing/2014/main" id="{02F9C8CB-E5A5-4E98-A169-7090231DE03F}"/>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8" name="CustomShape 1">
          <a:extLst>
            <a:ext uri="{FF2B5EF4-FFF2-40B4-BE49-F238E27FC236}">
              <a16:creationId xmlns:a16="http://schemas.microsoft.com/office/drawing/2014/main" id="{8BBDDF13-7B81-495A-A43C-7E10EC1E273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29" name="CustomShape 1">
          <a:extLst>
            <a:ext uri="{FF2B5EF4-FFF2-40B4-BE49-F238E27FC236}">
              <a16:creationId xmlns:a16="http://schemas.microsoft.com/office/drawing/2014/main" id="{67484570-5CBF-4B5A-8737-AAB573490A3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0" name="CustomShape 1">
          <a:extLst>
            <a:ext uri="{FF2B5EF4-FFF2-40B4-BE49-F238E27FC236}">
              <a16:creationId xmlns:a16="http://schemas.microsoft.com/office/drawing/2014/main" id="{0AECCDFA-3364-4D5C-87C2-C2CF565DFF18}"/>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1" name="CustomShape 1">
          <a:extLst>
            <a:ext uri="{FF2B5EF4-FFF2-40B4-BE49-F238E27FC236}">
              <a16:creationId xmlns:a16="http://schemas.microsoft.com/office/drawing/2014/main" id="{85A650F9-3E33-476E-8EAF-29AAC498E7B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2" name="CustomShape 1">
          <a:extLst>
            <a:ext uri="{FF2B5EF4-FFF2-40B4-BE49-F238E27FC236}">
              <a16:creationId xmlns:a16="http://schemas.microsoft.com/office/drawing/2014/main" id="{52AB28D5-EF8E-43F7-B931-DE497AAEA749}"/>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3" name="CustomShape 1">
          <a:extLst>
            <a:ext uri="{FF2B5EF4-FFF2-40B4-BE49-F238E27FC236}">
              <a16:creationId xmlns:a16="http://schemas.microsoft.com/office/drawing/2014/main" id="{24A633CA-451E-473D-9F57-0C789AE6044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4" name="CustomShape 1">
          <a:extLst>
            <a:ext uri="{FF2B5EF4-FFF2-40B4-BE49-F238E27FC236}">
              <a16:creationId xmlns:a16="http://schemas.microsoft.com/office/drawing/2014/main" id="{7FDAB48C-F25C-4384-91A1-EE3CEB526062}"/>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5" name="CustomShape 1">
          <a:extLst>
            <a:ext uri="{FF2B5EF4-FFF2-40B4-BE49-F238E27FC236}">
              <a16:creationId xmlns:a16="http://schemas.microsoft.com/office/drawing/2014/main" id="{4EE8084D-6432-4962-B238-F15A7218AB4D}"/>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6" name="CustomShape 1">
          <a:extLst>
            <a:ext uri="{FF2B5EF4-FFF2-40B4-BE49-F238E27FC236}">
              <a16:creationId xmlns:a16="http://schemas.microsoft.com/office/drawing/2014/main" id="{261DA02C-DF73-4095-9419-00F831BB023E}"/>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7" name="CustomShape 1">
          <a:extLst>
            <a:ext uri="{FF2B5EF4-FFF2-40B4-BE49-F238E27FC236}">
              <a16:creationId xmlns:a16="http://schemas.microsoft.com/office/drawing/2014/main" id="{01C9483B-EAD4-484E-9A86-2B13B059F62E}"/>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8" name="CustomShape 1">
          <a:extLst>
            <a:ext uri="{FF2B5EF4-FFF2-40B4-BE49-F238E27FC236}">
              <a16:creationId xmlns:a16="http://schemas.microsoft.com/office/drawing/2014/main" id="{963719CC-AA39-4D6C-9317-D0329D31E5EA}"/>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39" name="CustomShape 1">
          <a:extLst>
            <a:ext uri="{FF2B5EF4-FFF2-40B4-BE49-F238E27FC236}">
              <a16:creationId xmlns:a16="http://schemas.microsoft.com/office/drawing/2014/main" id="{05F93C18-0DD3-4AA2-B816-84BD13946A1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0" name="CustomShape 1">
          <a:extLst>
            <a:ext uri="{FF2B5EF4-FFF2-40B4-BE49-F238E27FC236}">
              <a16:creationId xmlns:a16="http://schemas.microsoft.com/office/drawing/2014/main" id="{23B91C03-D90B-4391-9A50-F428149E90E4}"/>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1" name="CustomShape 1">
          <a:extLst>
            <a:ext uri="{FF2B5EF4-FFF2-40B4-BE49-F238E27FC236}">
              <a16:creationId xmlns:a16="http://schemas.microsoft.com/office/drawing/2014/main" id="{149E545F-1B36-4A79-B952-7EA10075BAD1}"/>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2" name="CustomShape 1">
          <a:extLst>
            <a:ext uri="{FF2B5EF4-FFF2-40B4-BE49-F238E27FC236}">
              <a16:creationId xmlns:a16="http://schemas.microsoft.com/office/drawing/2014/main" id="{DF37C455-0AE4-4A60-8ACA-8220034DDAD0}"/>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3" name="CustomShape 1">
          <a:extLst>
            <a:ext uri="{FF2B5EF4-FFF2-40B4-BE49-F238E27FC236}">
              <a16:creationId xmlns:a16="http://schemas.microsoft.com/office/drawing/2014/main" id="{7DA33686-6321-48AE-8B23-4D6F064EEE6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4" name="CustomShape 1">
          <a:extLst>
            <a:ext uri="{FF2B5EF4-FFF2-40B4-BE49-F238E27FC236}">
              <a16:creationId xmlns:a16="http://schemas.microsoft.com/office/drawing/2014/main" id="{61A156C4-0351-4BA2-AA61-10F6636DFFE5}"/>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5" name="CustomShape 1">
          <a:extLst>
            <a:ext uri="{FF2B5EF4-FFF2-40B4-BE49-F238E27FC236}">
              <a16:creationId xmlns:a16="http://schemas.microsoft.com/office/drawing/2014/main" id="{18DF881F-815A-4F97-8BAA-2402A45D0056}"/>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6" name="CustomShape 1">
          <a:extLst>
            <a:ext uri="{FF2B5EF4-FFF2-40B4-BE49-F238E27FC236}">
              <a16:creationId xmlns:a16="http://schemas.microsoft.com/office/drawing/2014/main" id="{EEEA5C25-0C12-4420-8BE8-D73F4781A4D4}"/>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7" name="CustomShape 1">
          <a:extLst>
            <a:ext uri="{FF2B5EF4-FFF2-40B4-BE49-F238E27FC236}">
              <a16:creationId xmlns:a16="http://schemas.microsoft.com/office/drawing/2014/main" id="{6E5D2D8F-D863-4558-BF48-D8A01FB8BD29}"/>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8" name="CustomShape 1">
          <a:extLst>
            <a:ext uri="{FF2B5EF4-FFF2-40B4-BE49-F238E27FC236}">
              <a16:creationId xmlns:a16="http://schemas.microsoft.com/office/drawing/2014/main" id="{E9E37CFF-E579-4D00-BC4E-76409969DF5B}"/>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oneCellAnchor>
    <xdr:from>
      <xdr:col>1</xdr:col>
      <xdr:colOff>28800</xdr:colOff>
      <xdr:row>30</xdr:row>
      <xdr:rowOff>0</xdr:rowOff>
    </xdr:from>
    <xdr:ext cx="4680" cy="141315"/>
    <xdr:sp macro="" textlink="">
      <xdr:nvSpPr>
        <xdr:cNvPr id="49" name="CustomShape 1">
          <a:extLst>
            <a:ext uri="{FF2B5EF4-FFF2-40B4-BE49-F238E27FC236}">
              <a16:creationId xmlns:a16="http://schemas.microsoft.com/office/drawing/2014/main" id="{29D9EBDD-C0C1-43D4-9A20-BD77E3299ABC}"/>
            </a:ext>
          </a:extLst>
        </xdr:cNvPr>
        <xdr:cNvSpPr/>
      </xdr:nvSpPr>
      <xdr:spPr>
        <a:xfrm>
          <a:off x="524100" y="20659725"/>
          <a:ext cx="4680" cy="141315"/>
        </a:xfrm>
        <a:prstGeom prst="rect">
          <a:avLst/>
        </a:prstGeom>
        <a:noFill/>
        <a:ln>
          <a:noFill/>
        </a:ln>
      </xdr:spPr>
      <xdr:style>
        <a:lnRef idx="0">
          <a:scrgbClr r="0" g="0" b="0"/>
        </a:lnRef>
        <a:fillRef idx="0">
          <a:scrgbClr r="0" g="0" b="0"/>
        </a:fillRef>
        <a:effectRef idx="0">
          <a:scrgbClr r="0" g="0" b="0"/>
        </a:effectRef>
        <a:fontRef idx="minor"/>
      </xdr:style>
      <xdr:txBody>
        <a:bodyPr lIns="27360" tIns="22680" rIns="0" bIns="0"/>
        <a:lstStyle/>
        <a:p>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ll/Documents/Popisi/BIPA-&#268;RNU&#352;KI%20BAJER%20kon&#269;ni%20popisi%2030.4.2012/2-crnuski%20bajer_arh_klet_pzi_26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 val="STENE IN STROPOVI"/>
      <sheetName val="FASADA V1"/>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3:M46"/>
  <sheetViews>
    <sheetView tabSelected="1" zoomScale="110" zoomScaleNormal="110" zoomScaleSheetLayoutView="100" workbookViewId="0"/>
  </sheetViews>
  <sheetFormatPr defaultRowHeight="12.75"/>
  <cols>
    <col min="1" max="1" width="3.5703125" style="263" customWidth="1"/>
    <col min="2" max="2" width="9.140625" style="264"/>
    <col min="3" max="3" width="3.5703125" style="264" customWidth="1"/>
    <col min="4" max="4" width="10.140625" style="264" bestFit="1" customWidth="1"/>
    <col min="5" max="5" width="9.140625" style="264"/>
    <col min="6" max="6" width="6.42578125" style="264" customWidth="1"/>
    <col min="7" max="7" width="3.28515625" style="264" customWidth="1"/>
    <col min="8" max="8" width="5.5703125" style="264" customWidth="1"/>
    <col min="9" max="9" width="17.5703125" style="379" customWidth="1"/>
    <col min="10" max="10" width="8.5703125" style="380" customWidth="1"/>
    <col min="11" max="11" width="12.5703125" style="264" customWidth="1"/>
    <col min="12" max="16384" width="9.140625" style="264"/>
  </cols>
  <sheetData>
    <row r="3" spans="1:13" ht="23.25">
      <c r="D3" s="265" t="s">
        <v>497</v>
      </c>
      <c r="E3" s="265"/>
      <c r="F3" s="265"/>
      <c r="G3" s="265"/>
      <c r="H3" s="265"/>
      <c r="I3" s="265"/>
      <c r="J3" s="265"/>
    </row>
    <row r="6" spans="1:13" s="270" customFormat="1" ht="37.5" customHeight="1">
      <c r="A6" s="266"/>
      <c r="B6" s="267" t="s">
        <v>3</v>
      </c>
      <c r="C6" s="268"/>
      <c r="D6" s="269" t="s">
        <v>27</v>
      </c>
      <c r="E6" s="269"/>
      <c r="F6" s="269"/>
      <c r="G6" s="269"/>
      <c r="H6" s="269"/>
      <c r="I6" s="269"/>
      <c r="J6" s="269"/>
      <c r="K6" s="269"/>
      <c r="M6" s="271"/>
    </row>
    <row r="7" spans="1:13" s="270" customFormat="1" ht="10.5" customHeight="1">
      <c r="A7" s="266"/>
      <c r="B7" s="267" t="s">
        <v>14</v>
      </c>
      <c r="C7" s="268"/>
      <c r="D7" s="272"/>
      <c r="E7" s="272"/>
      <c r="F7" s="272"/>
      <c r="G7" s="272"/>
      <c r="H7" s="272"/>
      <c r="I7" s="272"/>
      <c r="J7" s="272"/>
      <c r="K7" s="272"/>
      <c r="M7" s="271"/>
    </row>
    <row r="8" spans="1:13" ht="16.5">
      <c r="B8" s="267"/>
      <c r="F8" s="273"/>
      <c r="G8" s="274"/>
      <c r="H8" s="274"/>
      <c r="I8" s="275"/>
      <c r="J8" s="276"/>
      <c r="M8" s="274"/>
    </row>
    <row r="9" spans="1:13" ht="38.25" customHeight="1">
      <c r="B9" s="277" t="s">
        <v>4</v>
      </c>
      <c r="D9" s="278" t="s">
        <v>455</v>
      </c>
      <c r="E9" s="278"/>
      <c r="F9" s="278"/>
      <c r="G9" s="278"/>
      <c r="H9" s="278"/>
      <c r="I9" s="278"/>
      <c r="J9" s="278"/>
      <c r="K9" s="278"/>
      <c r="M9" s="274"/>
    </row>
    <row r="10" spans="1:13" ht="15" customHeight="1">
      <c r="B10" s="267"/>
      <c r="D10" s="279"/>
      <c r="F10" s="273"/>
      <c r="G10" s="274"/>
      <c r="H10" s="274"/>
      <c r="I10" s="275"/>
      <c r="J10" s="276"/>
      <c r="M10" s="274"/>
    </row>
    <row r="11" spans="1:13" s="289" customFormat="1" ht="16.5">
      <c r="A11" s="280"/>
      <c r="B11" s="281" t="s">
        <v>28</v>
      </c>
      <c r="C11" s="282"/>
      <c r="D11" s="283" t="s">
        <v>500</v>
      </c>
      <c r="E11" s="284"/>
      <c r="F11" s="285"/>
      <c r="G11" s="286"/>
      <c r="H11" s="286"/>
      <c r="I11" s="287"/>
      <c r="J11" s="288"/>
      <c r="K11" s="284"/>
      <c r="M11" s="290"/>
    </row>
    <row r="12" spans="1:13" s="289" customFormat="1" ht="16.5">
      <c r="A12" s="291"/>
      <c r="B12" s="292"/>
      <c r="C12" s="270"/>
      <c r="D12" s="293"/>
      <c r="F12" s="294"/>
      <c r="G12" s="290"/>
      <c r="H12" s="290"/>
      <c r="I12" s="295"/>
      <c r="J12" s="296"/>
      <c r="M12" s="290"/>
    </row>
    <row r="13" spans="1:13" s="299" customFormat="1" ht="15" customHeight="1">
      <c r="A13" s="297"/>
      <c r="B13" s="298" t="s">
        <v>79</v>
      </c>
      <c r="E13" s="300"/>
      <c r="F13" s="301"/>
      <c r="G13" s="302"/>
      <c r="H13" s="302"/>
      <c r="I13" s="303"/>
      <c r="J13" s="304"/>
      <c r="M13" s="305"/>
    </row>
    <row r="14" spans="1:13" s="299" customFormat="1" ht="15" customHeight="1">
      <c r="A14" s="297"/>
      <c r="B14" s="306" t="s">
        <v>29</v>
      </c>
      <c r="E14" s="302" t="s">
        <v>30</v>
      </c>
      <c r="F14" s="301">
        <v>1099</v>
      </c>
      <c r="G14" s="302"/>
      <c r="H14" s="307"/>
      <c r="I14" s="308"/>
      <c r="J14" s="297"/>
      <c r="K14" s="302" t="s">
        <v>451</v>
      </c>
      <c r="M14" s="305"/>
    </row>
    <row r="15" spans="1:13" s="299" customFormat="1" ht="15" customHeight="1">
      <c r="A15" s="297"/>
      <c r="B15" s="306" t="s">
        <v>80</v>
      </c>
      <c r="E15" s="302" t="s">
        <v>30</v>
      </c>
      <c r="F15" s="309">
        <v>288</v>
      </c>
      <c r="G15" s="302"/>
      <c r="H15" s="307"/>
      <c r="I15" s="308"/>
      <c r="J15" s="297"/>
      <c r="K15" s="302" t="s">
        <v>82</v>
      </c>
      <c r="M15" s="305"/>
    </row>
    <row r="16" spans="1:13" s="299" customFormat="1" ht="15" customHeight="1">
      <c r="A16" s="297"/>
      <c r="B16" s="301" t="s">
        <v>31</v>
      </c>
      <c r="E16" s="302" t="s">
        <v>30</v>
      </c>
      <c r="F16" s="301" t="s">
        <v>83</v>
      </c>
      <c r="G16" s="302"/>
      <c r="H16" s="307"/>
      <c r="I16" s="308"/>
      <c r="J16" s="297"/>
      <c r="K16" s="302" t="s">
        <v>452</v>
      </c>
      <c r="M16" s="305"/>
    </row>
    <row r="17" spans="1:13" s="312" customFormat="1" ht="6.75" customHeight="1">
      <c r="A17" s="310"/>
      <c r="B17" s="306"/>
      <c r="C17" s="300"/>
      <c r="D17" s="300"/>
      <c r="E17" s="300"/>
      <c r="F17" s="301"/>
      <c r="G17" s="302"/>
      <c r="H17" s="302"/>
      <c r="I17" s="303"/>
      <c r="J17" s="311"/>
      <c r="K17" s="300"/>
      <c r="M17" s="313"/>
    </row>
    <row r="18" spans="1:13" s="312" customFormat="1" ht="15" customHeight="1">
      <c r="A18" s="310"/>
      <c r="B18" s="314" t="s">
        <v>453</v>
      </c>
      <c r="C18" s="314"/>
      <c r="D18" s="314"/>
      <c r="E18" s="314"/>
      <c r="F18" s="314"/>
      <c r="G18" s="314"/>
      <c r="H18" s="314"/>
      <c r="I18" s="314"/>
      <c r="J18" s="314"/>
      <c r="K18" s="314"/>
      <c r="M18" s="313"/>
    </row>
    <row r="19" spans="1:13" s="312" customFormat="1" ht="15" customHeight="1">
      <c r="A19" s="310"/>
      <c r="B19" s="315" t="s">
        <v>454</v>
      </c>
      <c r="C19" s="315"/>
      <c r="D19" s="315"/>
      <c r="E19" s="315"/>
      <c r="F19" s="315"/>
      <c r="G19" s="315"/>
      <c r="H19" s="315"/>
      <c r="I19" s="315"/>
      <c r="J19" s="315"/>
      <c r="K19" s="315"/>
      <c r="M19" s="313"/>
    </row>
    <row r="20" spans="1:13" s="312" customFormat="1" ht="15" customHeight="1">
      <c r="A20" s="316"/>
      <c r="B20" s="317"/>
      <c r="C20" s="317"/>
      <c r="D20" s="317"/>
      <c r="E20" s="317"/>
      <c r="F20" s="317"/>
      <c r="G20" s="317"/>
      <c r="H20" s="317"/>
      <c r="I20" s="317"/>
      <c r="J20" s="317"/>
      <c r="K20" s="317"/>
      <c r="M20" s="313"/>
    </row>
    <row r="21" spans="1:13" s="312" customFormat="1" ht="15" customHeight="1">
      <c r="A21" s="310"/>
      <c r="B21" s="315"/>
      <c r="C21" s="315"/>
      <c r="D21" s="315"/>
      <c r="E21" s="315"/>
      <c r="F21" s="315"/>
      <c r="G21" s="315"/>
      <c r="H21" s="315"/>
      <c r="I21" s="315"/>
      <c r="J21" s="315"/>
      <c r="K21" s="315"/>
      <c r="M21" s="313"/>
    </row>
    <row r="22" spans="1:13">
      <c r="A22" s="318"/>
      <c r="B22" s="319"/>
      <c r="C22" s="320"/>
      <c r="D22" s="320"/>
      <c r="E22" s="320"/>
      <c r="F22" s="321"/>
      <c r="G22" s="322"/>
      <c r="H22" s="322"/>
      <c r="I22" s="323"/>
      <c r="J22" s="324"/>
      <c r="K22" s="320"/>
      <c r="M22" s="274"/>
    </row>
    <row r="23" spans="1:13" ht="42.75" customHeight="1">
      <c r="B23" s="325" t="s">
        <v>32</v>
      </c>
      <c r="C23" s="326"/>
      <c r="D23" s="326"/>
      <c r="E23" s="326"/>
      <c r="F23" s="326"/>
      <c r="G23" s="326"/>
      <c r="H23" s="326"/>
      <c r="I23" s="326"/>
      <c r="J23" s="326"/>
      <c r="K23" s="327"/>
      <c r="M23" s="274"/>
    </row>
    <row r="24" spans="1:13">
      <c r="A24" s="318"/>
      <c r="B24" s="328"/>
      <c r="C24" s="284"/>
      <c r="D24" s="284"/>
      <c r="E24" s="284"/>
      <c r="F24" s="285"/>
      <c r="G24" s="286"/>
      <c r="H24" s="286"/>
      <c r="I24" s="287"/>
      <c r="J24" s="288"/>
      <c r="K24" s="329"/>
      <c r="M24" s="274"/>
    </row>
    <row r="25" spans="1:13" ht="13.5">
      <c r="A25" s="330"/>
      <c r="B25" s="330"/>
      <c r="C25" s="330"/>
      <c r="D25" s="330"/>
      <c r="E25" s="330"/>
      <c r="F25" s="330"/>
      <c r="G25" s="330"/>
      <c r="H25" s="330"/>
      <c r="I25" s="330"/>
      <c r="J25" s="330"/>
      <c r="K25" s="331"/>
      <c r="M25" s="274"/>
    </row>
    <row r="26" spans="1:13" s="337" customFormat="1" ht="20.100000000000001" customHeight="1">
      <c r="A26" s="332" t="s">
        <v>22</v>
      </c>
      <c r="B26" s="333" t="s">
        <v>60</v>
      </c>
      <c r="C26" s="333"/>
      <c r="D26" s="333"/>
      <c r="E26" s="333"/>
      <c r="F26" s="333"/>
      <c r="G26" s="333"/>
      <c r="H26" s="333"/>
      <c r="I26" s="334">
        <f>+'Pripravljalno-zaključna dela'!F65</f>
        <v>0</v>
      </c>
      <c r="J26" s="335"/>
      <c r="K26" s="336"/>
      <c r="M26" s="338"/>
    </row>
    <row r="27" spans="1:13" s="337" customFormat="1" ht="20.100000000000001" customHeight="1">
      <c r="A27" s="332" t="s">
        <v>20</v>
      </c>
      <c r="B27" s="333" t="s">
        <v>81</v>
      </c>
      <c r="C27" s="333"/>
      <c r="D27" s="333"/>
      <c r="E27" s="333"/>
      <c r="F27" s="333"/>
      <c r="G27" s="333"/>
      <c r="H27" s="333"/>
      <c r="I27" s="334">
        <f>+'Sanacijska dela'!F34</f>
        <v>0</v>
      </c>
      <c r="J27" s="335"/>
      <c r="K27" s="336"/>
      <c r="M27" s="338"/>
    </row>
    <row r="28" spans="1:13" s="340" customFormat="1" ht="20.100000000000001" customHeight="1">
      <c r="A28" s="332" t="s">
        <v>23</v>
      </c>
      <c r="B28" s="333" t="s">
        <v>19</v>
      </c>
      <c r="C28" s="333"/>
      <c r="D28" s="333"/>
      <c r="E28" s="333"/>
      <c r="F28" s="333"/>
      <c r="G28" s="333"/>
      <c r="H28" s="333"/>
      <c r="I28" s="334">
        <f>+'Gradbeno-obrtniška dela'!F57</f>
        <v>0</v>
      </c>
      <c r="J28" s="339"/>
      <c r="K28" s="336"/>
      <c r="M28" s="341"/>
    </row>
    <row r="29" spans="1:13" s="340" customFormat="1" ht="20.100000000000001" customHeight="1">
      <c r="A29" s="332" t="s">
        <v>24</v>
      </c>
      <c r="B29" s="333" t="s">
        <v>25</v>
      </c>
      <c r="C29" s="333"/>
      <c r="D29" s="333"/>
      <c r="E29" s="333"/>
      <c r="F29" s="333"/>
      <c r="G29" s="333"/>
      <c r="H29" s="333"/>
      <c r="I29" s="334">
        <f>+'Elektro-instalacijska dela'!E247</f>
        <v>0</v>
      </c>
      <c r="J29" s="339"/>
      <c r="K29" s="336"/>
      <c r="M29" s="341"/>
    </row>
    <row r="30" spans="1:13" s="340" customFormat="1" ht="20.100000000000001" customHeight="1">
      <c r="A30" s="332" t="s">
        <v>26</v>
      </c>
      <c r="B30" s="333" t="s">
        <v>34</v>
      </c>
      <c r="C30" s="333"/>
      <c r="D30" s="333"/>
      <c r="E30" s="333"/>
      <c r="F30" s="333"/>
      <c r="G30" s="333"/>
      <c r="H30" s="333"/>
      <c r="I30" s="334">
        <f>+'Izdelava PID'!F38</f>
        <v>0</v>
      </c>
      <c r="J30" s="339"/>
      <c r="K30" s="336"/>
      <c r="M30" s="341"/>
    </row>
    <row r="31" spans="1:13" s="340" customFormat="1" ht="20.100000000000001" customHeight="1">
      <c r="A31" s="332" t="s">
        <v>33</v>
      </c>
      <c r="B31" s="333" t="s">
        <v>35</v>
      </c>
      <c r="C31" s="333"/>
      <c r="D31" s="333"/>
      <c r="E31" s="333"/>
      <c r="F31" s="333"/>
      <c r="G31" s="333"/>
      <c r="H31" s="333"/>
      <c r="I31" s="334">
        <f>+'Projektantski nadzor'!F19</f>
        <v>0</v>
      </c>
      <c r="J31" s="339"/>
      <c r="K31" s="336"/>
      <c r="M31" s="341"/>
    </row>
    <row r="32" spans="1:13" s="270" customFormat="1" ht="15" customHeight="1">
      <c r="A32" s="266"/>
      <c r="D32" s="342"/>
      <c r="E32" s="268"/>
      <c r="F32" s="343"/>
      <c r="G32" s="344"/>
      <c r="H32" s="344"/>
      <c r="I32" s="345"/>
      <c r="J32" s="339"/>
      <c r="K32" s="346"/>
      <c r="M32" s="271"/>
    </row>
    <row r="33" spans="1:13" s="270" customFormat="1" ht="18.75" customHeight="1" thickBot="1">
      <c r="A33" s="347"/>
      <c r="B33" s="348"/>
      <c r="C33" s="349"/>
      <c r="D33" s="350"/>
      <c r="E33" s="349"/>
      <c r="F33" s="348"/>
      <c r="G33" s="351"/>
      <c r="H33" s="352"/>
      <c r="I33" s="353">
        <f>SUM(I26:I32)</f>
        <v>0</v>
      </c>
      <c r="J33" s="354"/>
      <c r="K33" s="346"/>
      <c r="M33" s="271"/>
    </row>
    <row r="34" spans="1:13" s="270" customFormat="1" ht="15" customHeight="1" thickTop="1">
      <c r="A34" s="266"/>
      <c r="B34" s="355"/>
      <c r="C34" s="268"/>
      <c r="D34" s="342"/>
      <c r="E34" s="268"/>
      <c r="F34" s="343"/>
      <c r="G34" s="356"/>
      <c r="H34" s="344"/>
      <c r="I34" s="357"/>
      <c r="J34" s="358"/>
      <c r="K34" s="359"/>
      <c r="M34" s="271"/>
    </row>
    <row r="35" spans="1:13" s="270" customFormat="1" ht="15" customHeight="1">
      <c r="A35" s="266"/>
      <c r="B35" s="292"/>
      <c r="D35" s="266"/>
      <c r="F35" s="360"/>
      <c r="G35" s="356"/>
      <c r="H35" s="341" t="s">
        <v>36</v>
      </c>
      <c r="I35" s="361">
        <f>+I33*0.22</f>
        <v>0</v>
      </c>
      <c r="J35" s="362"/>
      <c r="K35" s="336"/>
      <c r="L35" s="340"/>
      <c r="M35" s="271"/>
    </row>
    <row r="36" spans="1:13" ht="15" customHeight="1">
      <c r="B36" s="273"/>
      <c r="D36" s="263"/>
      <c r="F36" s="363"/>
      <c r="G36" s="364"/>
      <c r="H36" s="338"/>
      <c r="I36" s="365"/>
      <c r="J36" s="366"/>
      <c r="K36" s="336"/>
      <c r="L36" s="337"/>
      <c r="M36" s="274"/>
    </row>
    <row r="37" spans="1:13" s="377" customFormat="1" ht="21.75" customHeight="1" thickBot="1">
      <c r="A37" s="367"/>
      <c r="B37" s="368"/>
      <c r="C37" s="369"/>
      <c r="D37" s="367"/>
      <c r="E37" s="369"/>
      <c r="F37" s="370"/>
      <c r="G37" s="371"/>
      <c r="H37" s="372" t="s">
        <v>37</v>
      </c>
      <c r="I37" s="353">
        <f>+I33+I35</f>
        <v>0</v>
      </c>
      <c r="J37" s="373"/>
      <c r="K37" s="374"/>
      <c r="L37" s="375"/>
      <c r="M37" s="376"/>
    </row>
    <row r="38" spans="1:13" ht="12.75" customHeight="1" thickTop="1">
      <c r="F38" s="337"/>
      <c r="G38" s="337"/>
      <c r="H38" s="378"/>
      <c r="I38" s="365"/>
      <c r="J38" s="366"/>
      <c r="K38" s="365"/>
      <c r="L38" s="337"/>
    </row>
    <row r="41" spans="1:13">
      <c r="I41" s="379" t="s">
        <v>498</v>
      </c>
    </row>
    <row r="46" spans="1:13">
      <c r="B46" s="264" t="s">
        <v>28</v>
      </c>
      <c r="I46" s="379" t="s">
        <v>499</v>
      </c>
    </row>
  </sheetData>
  <sheetProtection algorithmName="SHA-512" hashValue="NTZeL+3mzXPTccssQav6OkQtqnqoDoJCCIbhRGuV1dkS7Guhjs7xLlX2J78gv6rFl4/560Tq1XOwRjPwLIEcSg==" saltValue="Pc7gdvSxg3kpjfzNZ1q/Gg==" spinCount="100000" sheet="1" objects="1" scenarios="1"/>
  <mergeCells count="14">
    <mergeCell ref="B27:H27"/>
    <mergeCell ref="B28:H28"/>
    <mergeCell ref="B29:H29"/>
    <mergeCell ref="B30:H30"/>
    <mergeCell ref="B31:H31"/>
    <mergeCell ref="D3:J3"/>
    <mergeCell ref="B23:J23"/>
    <mergeCell ref="B18:K18"/>
    <mergeCell ref="B26:H26"/>
    <mergeCell ref="A25:J25"/>
    <mergeCell ref="D6:K6"/>
    <mergeCell ref="D7:K7"/>
    <mergeCell ref="D9:K9"/>
    <mergeCell ref="K23:K24"/>
  </mergeCells>
  <phoneticPr fontId="1" type="noConversion"/>
  <printOptions horizontalCentered="1"/>
  <pageMargins left="1.1811023622047245" right="0.19685039370078741" top="0.39370078740157483" bottom="0.39370078740157483" header="0.31496062992125984" footer="0.31496062992125984"/>
  <pageSetup paperSize="9" fitToHeight="71" orientation="portrait" horizontalDpi="180" verticalDpi="180" r:id="rId1"/>
  <headerFooter alignWithMargins="0">
    <oddHeader>&amp;R&amp;"Arial Narrow,Navadno"&amp;9Javni zavod LJUBLJANSKI GRAD
Projekt: Sanacija Vstopnega mostu Ljubljanski grad</oddHeader>
    <oddFooter>&amp;CPONUDBENI PREDRAČUN  -  REKAPITULACIJA&amp;R&amp;P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4B738-740E-455E-9638-C107DAE191A9}">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CN66"/>
  <sheetViews>
    <sheetView zoomScaleNormal="100" zoomScaleSheetLayoutView="130" workbookViewId="0"/>
  </sheetViews>
  <sheetFormatPr defaultRowHeight="15.75"/>
  <cols>
    <col min="1" max="1" width="3.5703125" style="123" customWidth="1"/>
    <col min="2" max="2" width="51.7109375" style="9" customWidth="1"/>
    <col min="3" max="3" width="3.5703125" style="20" customWidth="1"/>
    <col min="4" max="4" width="7.28515625" style="10" customWidth="1"/>
    <col min="5" max="5" width="10.5703125" style="10" customWidth="1"/>
    <col min="6" max="6" width="11.5703125" style="11" customWidth="1"/>
    <col min="7" max="16384" width="9.140625" style="12"/>
  </cols>
  <sheetData>
    <row r="1" spans="1:92" ht="12.75">
      <c r="A1" s="113"/>
      <c r="B1" s="1"/>
      <c r="C1" s="7"/>
      <c r="D1" s="2"/>
      <c r="E1" s="2"/>
      <c r="F1" s="2"/>
    </row>
    <row r="2" spans="1:92" ht="18.75" customHeight="1">
      <c r="A2" s="114"/>
      <c r="B2" s="52" t="s">
        <v>13</v>
      </c>
      <c r="C2" s="53" t="s">
        <v>15</v>
      </c>
      <c r="D2" s="54" t="s">
        <v>16</v>
      </c>
      <c r="E2" s="54" t="s">
        <v>17</v>
      </c>
      <c r="F2" s="55" t="s">
        <v>18</v>
      </c>
    </row>
    <row r="4" spans="1:92" ht="18.75" thickBot="1">
      <c r="A4" s="115" t="s">
        <v>22</v>
      </c>
      <c r="B4" s="49" t="s">
        <v>60</v>
      </c>
      <c r="C4" s="40"/>
      <c r="D4" s="35"/>
      <c r="E4" s="35"/>
      <c r="F4" s="34"/>
    </row>
    <row r="5" spans="1:92" ht="18.75" thickTop="1">
      <c r="A5" s="116"/>
      <c r="B5" s="13"/>
    </row>
    <row r="6" spans="1:92" ht="18">
      <c r="A6" s="116"/>
      <c r="B6" s="13"/>
    </row>
    <row r="7" spans="1:92" s="38" customFormat="1" ht="20.25" customHeight="1" thickBot="1">
      <c r="A7" s="117" t="s">
        <v>5</v>
      </c>
      <c r="B7" s="33" t="s">
        <v>60</v>
      </c>
      <c r="C7" s="39"/>
      <c r="D7" s="36"/>
      <c r="E7" s="36"/>
      <c r="F7" s="37"/>
    </row>
    <row r="8" spans="1:92" ht="16.5" thickTop="1">
      <c r="A8" s="118"/>
      <c r="B8" s="31"/>
    </row>
    <row r="9" spans="1:92">
      <c r="A9" s="118"/>
      <c r="B9" s="31"/>
    </row>
    <row r="10" spans="1:92">
      <c r="A10" s="118"/>
      <c r="B10" s="31"/>
    </row>
    <row r="11" spans="1:92" s="18" customFormat="1" ht="132" customHeight="1">
      <c r="A11" s="119" t="s">
        <v>118</v>
      </c>
      <c r="B11" s="88" t="s">
        <v>155</v>
      </c>
      <c r="C11" s="89" t="s">
        <v>2</v>
      </c>
      <c r="D11" s="90">
        <v>1</v>
      </c>
      <c r="E11" s="381"/>
      <c r="F11" s="384">
        <f>E11*D11</f>
        <v>0</v>
      </c>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row>
    <row r="12" spans="1:92" s="18" customFormat="1" ht="54" customHeight="1">
      <c r="A12" s="119" t="s">
        <v>119</v>
      </c>
      <c r="B12" s="88" t="s">
        <v>156</v>
      </c>
      <c r="C12" s="89" t="s">
        <v>2</v>
      </c>
      <c r="D12" s="90">
        <v>1</v>
      </c>
      <c r="E12" s="381"/>
      <c r="F12" s="384">
        <f>E12*D12</f>
        <v>0</v>
      </c>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row>
    <row r="13" spans="1:92" s="18" customFormat="1" ht="30" customHeight="1">
      <c r="A13" s="119" t="s">
        <v>120</v>
      </c>
      <c r="B13" s="88" t="s">
        <v>126</v>
      </c>
      <c r="C13" s="89" t="s">
        <v>87</v>
      </c>
      <c r="D13" s="90">
        <v>510</v>
      </c>
      <c r="E13" s="381"/>
      <c r="F13" s="384">
        <f>E13*D13</f>
        <v>0</v>
      </c>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row>
    <row r="14" spans="1:92" s="18" customFormat="1" ht="41.25" customHeight="1">
      <c r="A14" s="119" t="s">
        <v>123</v>
      </c>
      <c r="B14" s="88" t="s">
        <v>121</v>
      </c>
      <c r="C14" s="89" t="s">
        <v>122</v>
      </c>
      <c r="D14" s="90">
        <v>1</v>
      </c>
      <c r="E14" s="381"/>
      <c r="F14" s="384">
        <f>E14*D14</f>
        <v>0</v>
      </c>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row>
    <row r="15" spans="1:92" s="18" customFormat="1" ht="42.75" customHeight="1">
      <c r="A15" s="119" t="s">
        <v>161</v>
      </c>
      <c r="B15" s="88" t="s">
        <v>177</v>
      </c>
      <c r="C15" s="89" t="s">
        <v>87</v>
      </c>
      <c r="D15" s="90">
        <v>260</v>
      </c>
      <c r="E15" s="381"/>
      <c r="F15" s="384">
        <f>E15*D15</f>
        <v>0</v>
      </c>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row>
    <row r="16" spans="1:92" s="18" customFormat="1" ht="18.75" customHeight="1">
      <c r="A16" s="119" t="s">
        <v>163</v>
      </c>
      <c r="B16" s="19" t="s">
        <v>64</v>
      </c>
      <c r="C16" s="20" t="s">
        <v>63</v>
      </c>
      <c r="D16" s="11">
        <v>30</v>
      </c>
      <c r="E16" s="382"/>
      <c r="F16" s="385">
        <f>+E16*D16</f>
        <v>0</v>
      </c>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row>
    <row r="17" spans="1:92" s="18" customFormat="1" ht="29.25" customHeight="1">
      <c r="A17" s="119" t="s">
        <v>162</v>
      </c>
      <c r="B17" s="3" t="s">
        <v>65</v>
      </c>
      <c r="C17" s="18" t="s">
        <v>62</v>
      </c>
      <c r="D17" s="4">
        <v>80</v>
      </c>
      <c r="E17" s="383"/>
      <c r="F17" s="386">
        <f>+D17*E17</f>
        <v>0</v>
      </c>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row>
    <row r="18" spans="1:92" s="18" customFormat="1" ht="30" customHeight="1">
      <c r="A18" s="119" t="s">
        <v>164</v>
      </c>
      <c r="B18" s="19" t="s">
        <v>73</v>
      </c>
      <c r="C18" s="20"/>
      <c r="D18" s="11"/>
      <c r="E18" s="382"/>
      <c r="F18" s="386" t="s">
        <v>14</v>
      </c>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row>
    <row r="19" spans="1:92" s="18" customFormat="1" ht="12.75">
      <c r="A19" s="121" t="s">
        <v>0</v>
      </c>
      <c r="B19" s="19" t="s">
        <v>66</v>
      </c>
      <c r="C19" s="18" t="s">
        <v>63</v>
      </c>
      <c r="D19" s="11">
        <v>50</v>
      </c>
      <c r="E19" s="382"/>
      <c r="F19" s="386">
        <f>+D19*E19</f>
        <v>0</v>
      </c>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row>
    <row r="20" spans="1:92" s="18" customFormat="1" ht="12.75">
      <c r="A20" s="121" t="s">
        <v>1</v>
      </c>
      <c r="B20" s="19" t="s">
        <v>67</v>
      </c>
      <c r="C20" s="18" t="s">
        <v>63</v>
      </c>
      <c r="D20" s="11">
        <v>50</v>
      </c>
      <c r="E20" s="382"/>
      <c r="F20" s="386">
        <f>+D20*E20</f>
        <v>0</v>
      </c>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row>
    <row r="21" spans="1:92" s="18" customFormat="1" ht="12.75">
      <c r="A21" s="121" t="s">
        <v>175</v>
      </c>
      <c r="B21" s="19" t="s">
        <v>176</v>
      </c>
      <c r="C21" s="18" t="s">
        <v>2</v>
      </c>
      <c r="D21" s="11">
        <v>1</v>
      </c>
      <c r="E21" s="382"/>
      <c r="F21" s="386">
        <f>+D21*E21</f>
        <v>0</v>
      </c>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row>
    <row r="22" spans="1:92" s="18" customFormat="1">
      <c r="A22" s="121"/>
      <c r="B22" s="19"/>
      <c r="C22" s="20"/>
      <c r="D22" s="11"/>
      <c r="E22" s="11"/>
      <c r="F22" s="4"/>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row>
    <row r="23" spans="1:92" s="18" customFormat="1">
      <c r="A23" s="121"/>
      <c r="B23" s="19"/>
      <c r="C23" s="20"/>
      <c r="D23" s="11"/>
      <c r="E23" s="11"/>
      <c r="F23" s="4"/>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row>
    <row r="24" spans="1:92" s="73" customFormat="1" ht="17.25" thickBot="1">
      <c r="A24" s="122"/>
      <c r="B24" s="56" t="s">
        <v>60</v>
      </c>
      <c r="C24" s="71"/>
      <c r="D24" s="44"/>
      <c r="E24" s="44" t="s">
        <v>71</v>
      </c>
      <c r="F24" s="50">
        <f>SUM(F11:F23)</f>
        <v>0</v>
      </c>
      <c r="G24" s="72"/>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c r="BA24" s="72"/>
      <c r="BB24" s="72"/>
      <c r="BC24" s="72"/>
      <c r="BD24" s="72"/>
      <c r="BE24" s="72"/>
      <c r="BF24" s="72"/>
      <c r="BG24" s="72"/>
      <c r="BH24" s="72"/>
      <c r="BI24" s="72"/>
      <c r="BJ24" s="72"/>
      <c r="BK24" s="72"/>
      <c r="BL24" s="72"/>
      <c r="BM24" s="72"/>
      <c r="BN24" s="72"/>
      <c r="BO24" s="72"/>
      <c r="BP24" s="72"/>
      <c r="BQ24" s="72"/>
      <c r="BR24" s="72"/>
      <c r="BS24" s="72"/>
      <c r="BT24" s="72"/>
      <c r="BU24" s="72"/>
      <c r="BV24" s="72"/>
      <c r="BW24" s="72"/>
      <c r="BX24" s="72"/>
      <c r="BY24" s="72"/>
      <c r="BZ24" s="72"/>
      <c r="CA24" s="72"/>
      <c r="CB24" s="72"/>
      <c r="CC24" s="72"/>
      <c r="CD24" s="72"/>
      <c r="CE24" s="72"/>
      <c r="CF24" s="72"/>
      <c r="CG24" s="72"/>
      <c r="CH24" s="72"/>
      <c r="CI24" s="72"/>
      <c r="CJ24" s="72"/>
      <c r="CK24" s="72"/>
      <c r="CL24" s="72"/>
      <c r="CM24" s="72"/>
      <c r="CN24" s="72"/>
    </row>
    <row r="25" spans="1:92" s="18" customFormat="1" ht="16.5" thickTop="1">
      <c r="A25" s="121"/>
      <c r="B25" s="19"/>
      <c r="C25" s="20"/>
      <c r="D25" s="11"/>
      <c r="E25" s="11"/>
      <c r="F25" s="4"/>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row>
    <row r="26" spans="1:92" s="18" customFormat="1">
      <c r="A26" s="120"/>
      <c r="B26" s="19"/>
      <c r="C26" s="20"/>
      <c r="D26" s="11"/>
      <c r="E26" s="11"/>
      <c r="F26" s="11"/>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row>
    <row r="27" spans="1:92" s="18" customFormat="1" ht="20.25" customHeight="1" thickBot="1">
      <c r="A27" s="117" t="s">
        <v>6</v>
      </c>
      <c r="B27" s="33" t="s">
        <v>38</v>
      </c>
      <c r="C27" s="40"/>
      <c r="D27" s="34"/>
      <c r="E27" s="34"/>
      <c r="F27" s="34"/>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row>
    <row r="28" spans="1:92" s="18" customFormat="1" ht="18.75" thickTop="1">
      <c r="A28" s="123"/>
      <c r="B28" s="13"/>
      <c r="C28" s="20"/>
      <c r="D28" s="11"/>
      <c r="E28" s="11"/>
      <c r="F28" s="11"/>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row>
    <row r="29" spans="1:92" s="18" customFormat="1" ht="26.25">
      <c r="A29" s="123"/>
      <c r="B29" s="9" t="s">
        <v>70</v>
      </c>
      <c r="C29" s="20"/>
      <c r="D29" s="11"/>
      <c r="E29" s="11"/>
      <c r="F29" s="11"/>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row>
    <row r="30" spans="1:92" s="18" customFormat="1">
      <c r="A30" s="121"/>
      <c r="B30" s="15"/>
      <c r="C30" s="20"/>
      <c r="D30" s="11"/>
      <c r="E30" s="11"/>
      <c r="F30" s="11"/>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row>
    <row r="31" spans="1:92" s="18" customFormat="1" ht="79.5" customHeight="1">
      <c r="A31" s="119" t="s">
        <v>5</v>
      </c>
      <c r="B31" s="16" t="s">
        <v>180</v>
      </c>
      <c r="C31" s="20"/>
      <c r="D31" s="11"/>
      <c r="E31" s="11"/>
      <c r="F31" s="11"/>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row>
    <row r="32" spans="1:92" s="18" customFormat="1" ht="108" customHeight="1">
      <c r="A32" s="119" t="s">
        <v>6</v>
      </c>
      <c r="B32" s="17" t="s">
        <v>39</v>
      </c>
      <c r="C32" s="20"/>
      <c r="D32" s="11"/>
      <c r="E32" s="11"/>
      <c r="F32" s="11"/>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row>
    <row r="33" spans="1:92" s="18" customFormat="1" ht="54.75" customHeight="1">
      <c r="A33" s="119" t="s">
        <v>7</v>
      </c>
      <c r="B33" s="16" t="s">
        <v>179</v>
      </c>
      <c r="C33" s="20"/>
      <c r="D33" s="11"/>
      <c r="E33" s="11"/>
      <c r="F33" s="11"/>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row>
    <row r="34" spans="1:92" s="18" customFormat="1">
      <c r="A34" s="119" t="s">
        <v>8</v>
      </c>
      <c r="B34" s="16" t="s">
        <v>40</v>
      </c>
      <c r="C34" s="20"/>
      <c r="D34" s="11"/>
      <c r="E34" s="11"/>
      <c r="F34" s="11"/>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row>
    <row r="35" spans="1:92" s="18" customFormat="1" ht="38.25">
      <c r="A35" s="121" t="s">
        <v>0</v>
      </c>
      <c r="B35" s="16" t="s">
        <v>41</v>
      </c>
      <c r="C35" s="20"/>
      <c r="D35" s="11"/>
      <c r="E35" s="11"/>
      <c r="F35" s="11"/>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row>
    <row r="36" spans="1:92" s="18" customFormat="1" ht="25.5">
      <c r="A36" s="121" t="s">
        <v>1</v>
      </c>
      <c r="B36" s="16" t="s">
        <v>42</v>
      </c>
      <c r="C36" s="20"/>
      <c r="D36" s="11"/>
      <c r="E36" s="11"/>
      <c r="F36" s="11"/>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row>
    <row r="37" spans="1:92" s="18" customFormat="1" ht="38.25">
      <c r="A37" s="121" t="s">
        <v>175</v>
      </c>
      <c r="B37" s="16" t="s">
        <v>43</v>
      </c>
      <c r="C37" s="20"/>
      <c r="D37" s="11"/>
      <c r="E37" s="11"/>
      <c r="F37" s="11"/>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row>
    <row r="38" spans="1:92" s="18" customFormat="1" ht="25.5">
      <c r="A38" s="121" t="s">
        <v>181</v>
      </c>
      <c r="B38" s="16" t="s">
        <v>44</v>
      </c>
      <c r="C38" s="20"/>
      <c r="D38" s="11"/>
      <c r="E38" s="11"/>
      <c r="F38" s="11"/>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row>
    <row r="39" spans="1:92" s="23" customFormat="1" ht="51">
      <c r="A39" s="121" t="s">
        <v>182</v>
      </c>
      <c r="B39" s="16" t="s">
        <v>61</v>
      </c>
      <c r="C39" s="41"/>
      <c r="D39" s="21"/>
      <c r="E39" s="22"/>
      <c r="F39" s="26"/>
    </row>
    <row r="40" spans="1:92" s="23" customFormat="1" ht="51">
      <c r="A40" s="121" t="s">
        <v>183</v>
      </c>
      <c r="B40" s="17" t="s">
        <v>45</v>
      </c>
      <c r="C40" s="41"/>
      <c r="D40" s="21"/>
      <c r="E40" s="22"/>
      <c r="F40" s="26"/>
    </row>
    <row r="41" spans="1:92" s="23" customFormat="1" ht="38.25">
      <c r="A41" s="121" t="s">
        <v>184</v>
      </c>
      <c r="B41" s="16" t="s">
        <v>46</v>
      </c>
      <c r="C41" s="41"/>
      <c r="D41" s="21"/>
      <c r="E41" s="22"/>
      <c r="F41" s="26"/>
    </row>
    <row r="42" spans="1:92" s="23" customFormat="1" ht="25.5">
      <c r="A42" s="121" t="s">
        <v>185</v>
      </c>
      <c r="B42" s="16" t="s">
        <v>47</v>
      </c>
      <c r="C42" s="41"/>
      <c r="D42" s="21"/>
      <c r="E42" s="22"/>
      <c r="F42" s="26"/>
    </row>
    <row r="43" spans="1:92" s="23" customFormat="1" ht="63.75">
      <c r="A43" s="121" t="s">
        <v>186</v>
      </c>
      <c r="B43" s="17" t="s">
        <v>48</v>
      </c>
      <c r="C43" s="41"/>
      <c r="D43" s="21"/>
      <c r="E43" s="22"/>
      <c r="F43" s="26"/>
    </row>
    <row r="44" spans="1:92" s="23" customFormat="1" ht="38.25">
      <c r="A44" s="121" t="s">
        <v>187</v>
      </c>
      <c r="B44" s="16" t="s">
        <v>49</v>
      </c>
      <c r="C44" s="41"/>
      <c r="D44" s="21"/>
      <c r="E44" s="22"/>
      <c r="F44" s="26"/>
    </row>
    <row r="45" spans="1:92" s="23" customFormat="1" ht="25.5">
      <c r="A45" s="121" t="s">
        <v>188</v>
      </c>
      <c r="B45" s="17" t="s">
        <v>50</v>
      </c>
      <c r="C45" s="42"/>
      <c r="D45" s="21"/>
      <c r="E45" s="22"/>
      <c r="F45" s="26"/>
    </row>
    <row r="46" spans="1:92" s="23" customFormat="1" ht="25.5">
      <c r="A46" s="121" t="s">
        <v>189</v>
      </c>
      <c r="B46" s="16" t="s">
        <v>51</v>
      </c>
      <c r="C46" s="42"/>
      <c r="D46" s="21"/>
      <c r="E46" s="24"/>
      <c r="F46" s="26"/>
    </row>
    <row r="47" spans="1:92" s="23" customFormat="1" ht="25.5">
      <c r="A47" s="121" t="s">
        <v>190</v>
      </c>
      <c r="B47" s="16" t="s">
        <v>52</v>
      </c>
      <c r="C47" s="42"/>
      <c r="D47" s="21"/>
      <c r="E47" s="22"/>
      <c r="F47" s="26"/>
    </row>
    <row r="48" spans="1:92" s="23" customFormat="1" ht="25.5">
      <c r="A48" s="121" t="s">
        <v>191</v>
      </c>
      <c r="B48" s="16" t="s">
        <v>53</v>
      </c>
      <c r="C48" s="42"/>
      <c r="D48" s="21"/>
      <c r="E48" s="24"/>
      <c r="F48" s="26"/>
    </row>
    <row r="49" spans="1:6" s="23" customFormat="1" ht="25.5">
      <c r="A49" s="121" t="s">
        <v>192</v>
      </c>
      <c r="B49" s="16" t="s">
        <v>54</v>
      </c>
      <c r="C49" s="42"/>
      <c r="D49" s="21"/>
      <c r="E49" s="24"/>
      <c r="F49" s="26"/>
    </row>
    <row r="50" spans="1:6" s="23" customFormat="1">
      <c r="A50" s="121" t="s">
        <v>193</v>
      </c>
      <c r="B50" s="16" t="s">
        <v>55</v>
      </c>
      <c r="C50" s="42"/>
      <c r="D50" s="21"/>
      <c r="E50" s="24"/>
      <c r="F50" s="26"/>
    </row>
    <row r="51" spans="1:6" s="23" customFormat="1">
      <c r="A51" s="121" t="s">
        <v>194</v>
      </c>
      <c r="B51" s="16" t="s">
        <v>56</v>
      </c>
      <c r="C51" s="42"/>
      <c r="D51" s="21"/>
      <c r="E51" s="24"/>
      <c r="F51" s="26"/>
    </row>
    <row r="52" spans="1:6" s="23" customFormat="1" ht="25.5">
      <c r="A52" s="121" t="s">
        <v>195</v>
      </c>
      <c r="B52" s="16" t="s">
        <v>57</v>
      </c>
      <c r="C52" s="42"/>
      <c r="D52" s="21"/>
      <c r="E52" s="24"/>
      <c r="F52" s="26"/>
    </row>
    <row r="53" spans="1:6" s="23" customFormat="1">
      <c r="A53" s="121"/>
      <c r="B53" s="17"/>
      <c r="C53" s="42"/>
      <c r="D53" s="26"/>
      <c r="E53" s="27"/>
      <c r="F53" s="26"/>
    </row>
    <row r="54" spans="1:6" s="23" customFormat="1" ht="38.25">
      <c r="A54" s="121" t="s">
        <v>9</v>
      </c>
      <c r="B54" s="17" t="s">
        <v>58</v>
      </c>
      <c r="C54" s="42"/>
      <c r="D54" s="21"/>
      <c r="E54" s="24"/>
      <c r="F54" s="26"/>
    </row>
    <row r="55" spans="1:6" s="23" customFormat="1">
      <c r="A55" s="121"/>
      <c r="B55" s="16"/>
      <c r="C55" s="42"/>
      <c r="D55" s="21"/>
      <c r="E55" s="24"/>
      <c r="F55" s="26"/>
    </row>
    <row r="56" spans="1:6" s="23" customFormat="1" ht="25.5">
      <c r="A56" s="121" t="s">
        <v>10</v>
      </c>
      <c r="B56" s="17" t="s">
        <v>59</v>
      </c>
      <c r="C56" s="42"/>
      <c r="D56" s="21"/>
      <c r="E56" s="24"/>
      <c r="F56" s="26"/>
    </row>
    <row r="57" spans="1:6" s="23" customFormat="1">
      <c r="A57" s="121" t="s">
        <v>14</v>
      </c>
      <c r="B57" s="16"/>
      <c r="C57" s="42"/>
      <c r="D57" s="21"/>
      <c r="E57" s="22"/>
      <c r="F57" s="26"/>
    </row>
    <row r="58" spans="1:6" s="23" customFormat="1" ht="38.25">
      <c r="A58" s="121" t="s">
        <v>11</v>
      </c>
      <c r="B58" s="17" t="s">
        <v>69</v>
      </c>
      <c r="C58" s="42"/>
      <c r="D58" s="21"/>
      <c r="E58" s="27"/>
      <c r="F58" s="26"/>
    </row>
    <row r="59" spans="1:6" s="23" customFormat="1">
      <c r="A59" s="121" t="s">
        <v>14</v>
      </c>
      <c r="B59" s="16"/>
      <c r="C59" s="42"/>
      <c r="D59" s="21"/>
      <c r="E59" s="22"/>
      <c r="F59" s="26"/>
    </row>
    <row r="60" spans="1:6" s="23" customFormat="1" ht="53.25" customHeight="1">
      <c r="A60" s="121" t="s">
        <v>12</v>
      </c>
      <c r="B60" s="17" t="s">
        <v>68</v>
      </c>
      <c r="C60" s="42"/>
      <c r="D60" s="21"/>
      <c r="E60" s="22"/>
      <c r="F60" s="26"/>
    </row>
    <row r="61" spans="1:6" s="23" customFormat="1">
      <c r="A61" s="121"/>
      <c r="B61" s="16"/>
      <c r="C61" s="42"/>
      <c r="D61" s="21"/>
      <c r="E61" s="22"/>
      <c r="F61" s="26"/>
    </row>
    <row r="62" spans="1:6" s="23" customFormat="1" ht="18.75" customHeight="1" thickBot="1">
      <c r="A62" s="124"/>
      <c r="B62" s="33" t="s">
        <v>38</v>
      </c>
      <c r="C62" s="45"/>
      <c r="D62" s="46"/>
      <c r="E62" s="47" t="s">
        <v>72</v>
      </c>
      <c r="F62" s="70">
        <f>+F27</f>
        <v>0</v>
      </c>
    </row>
    <row r="63" spans="1:6" s="23" customFormat="1" ht="16.5" thickTop="1">
      <c r="A63" s="125"/>
      <c r="B63" s="28"/>
      <c r="C63" s="43"/>
      <c r="D63" s="29"/>
      <c r="E63" s="24"/>
      <c r="F63" s="26"/>
    </row>
    <row r="64" spans="1:6" s="23" customFormat="1">
      <c r="A64" s="126"/>
      <c r="B64" s="25"/>
      <c r="C64" s="42"/>
      <c r="D64" s="26"/>
      <c r="E64" s="27"/>
      <c r="F64" s="26"/>
    </row>
    <row r="65" spans="1:92" s="18" customFormat="1" ht="18.75" thickBot="1">
      <c r="A65" s="115" t="s">
        <v>22</v>
      </c>
      <c r="B65" s="49" t="s">
        <v>60</v>
      </c>
      <c r="C65" s="40"/>
      <c r="D65" s="35"/>
      <c r="E65" s="233" t="s">
        <v>72</v>
      </c>
      <c r="F65" s="232">
        <f>+F62+F24</f>
        <v>0</v>
      </c>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row>
    <row r="66" spans="1:92" s="18" customFormat="1" ht="16.5" thickTop="1">
      <c r="A66" s="120"/>
      <c r="B66" s="30"/>
      <c r="C66" s="20"/>
      <c r="D66" s="10"/>
      <c r="E66" s="10"/>
      <c r="F66" s="11"/>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row>
  </sheetData>
  <sheetProtection algorithmName="SHA-512" hashValue="tpBbp4nYrZi1miwRwpjTM9xlUFfo6AafjoM27HRSb9aTnFgHTTUgZ3iu/FizZwgIvH/eUAU70StEpaUaV8EVaQ==" saltValue="Mb+ivoFe1GYTAU4A8SPVmw==" spinCount="100000" sheet="1" objects="1" scenarios="1"/>
  <phoneticPr fontId="1" type="noConversion"/>
  <printOptions gridLines="1"/>
  <pageMargins left="1.1811023622047245" right="0.19685039370078741" top="0.78740157480314965" bottom="0.78740157480314965" header="0.31496062992125984" footer="0.31496062992125984"/>
  <pageSetup paperSize="9" orientation="portrait" r:id="rId1"/>
  <headerFooter scaleWithDoc="0" alignWithMargins="0">
    <oddHeader>&amp;R&amp;"Arial Narrow,Navadno"Projekt: Sanacija Vstopnega mostu Ljubljanski grad</oddHeader>
    <oddFooter xml:space="preserve">&amp;CPRIPRAVLJALNO-ZAKLJUČNA DELA&amp;R&amp;P /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885CB-60AE-4F2C-B6E1-C7A2E2E42C5C}">
  <sheetPr>
    <tabColor rgb="FFFFFF00"/>
  </sheetPr>
  <dimension ref="A1:F52"/>
  <sheetViews>
    <sheetView zoomScale="120" zoomScaleNormal="120" workbookViewId="0"/>
  </sheetViews>
  <sheetFormatPr defaultRowHeight="15.75"/>
  <cols>
    <col min="1" max="1" width="4.140625" style="8" customWidth="1"/>
    <col min="2" max="2" width="51.7109375" style="9" customWidth="1"/>
    <col min="3" max="3" width="3.5703125" style="20" customWidth="1"/>
    <col min="4" max="4" width="10.28515625" style="10" customWidth="1"/>
    <col min="5" max="5" width="10.5703125" style="10" customWidth="1"/>
    <col min="6" max="6" width="14.28515625" style="11" customWidth="1"/>
    <col min="7" max="16384" width="9.140625" style="12"/>
  </cols>
  <sheetData>
    <row r="1" spans="1:6" ht="12.75">
      <c r="A1" s="6"/>
      <c r="B1" s="1"/>
      <c r="C1" s="7"/>
      <c r="D1" s="2"/>
      <c r="E1" s="2"/>
      <c r="F1" s="2"/>
    </row>
    <row r="2" spans="1:6" ht="18.75" customHeight="1">
      <c r="A2" s="51"/>
      <c r="B2" s="52" t="s">
        <v>13</v>
      </c>
      <c r="C2" s="53" t="s">
        <v>15</v>
      </c>
      <c r="D2" s="54" t="s">
        <v>16</v>
      </c>
      <c r="E2" s="54" t="s">
        <v>17</v>
      </c>
      <c r="F2" s="55" t="s">
        <v>482</v>
      </c>
    </row>
    <row r="4" spans="1:6" s="38" customFormat="1" ht="18.75" thickBot="1">
      <c r="A4" s="99" t="s">
        <v>20</v>
      </c>
      <c r="B4" s="100" t="s">
        <v>112</v>
      </c>
      <c r="C4" s="39"/>
      <c r="D4" s="36"/>
      <c r="E4" s="36"/>
      <c r="F4" s="37"/>
    </row>
    <row r="5" spans="1:6" ht="16.5" thickTop="1"/>
    <row r="6" spans="1:6" ht="12.75">
      <c r="A6" s="105"/>
      <c r="B6" s="91"/>
      <c r="C6" s="92"/>
      <c r="D6" s="93"/>
      <c r="E6" s="93"/>
      <c r="F6" s="94"/>
    </row>
    <row r="7" spans="1:6" s="38" customFormat="1" ht="15" customHeight="1" thickBot="1">
      <c r="A7" s="107" t="s">
        <v>5</v>
      </c>
      <c r="B7" s="247" t="s">
        <v>124</v>
      </c>
      <c r="C7" s="247"/>
      <c r="D7" s="247"/>
      <c r="E7" s="247"/>
      <c r="F7" s="247"/>
    </row>
    <row r="8" spans="1:6" ht="13.5" thickTop="1">
      <c r="A8" s="108"/>
      <c r="B8" s="95"/>
      <c r="C8" s="95"/>
      <c r="D8" s="95"/>
      <c r="E8" s="95"/>
      <c r="F8" s="95"/>
    </row>
    <row r="9" spans="1:6" ht="38.25">
      <c r="A9" s="106" t="s">
        <v>118</v>
      </c>
      <c r="B9" s="88" t="s">
        <v>127</v>
      </c>
      <c r="C9" s="89" t="s">
        <v>84</v>
      </c>
      <c r="D9" s="90">
        <v>110</v>
      </c>
      <c r="E9" s="381"/>
      <c r="F9" s="384">
        <f t="shared" ref="F9:F17" si="0">E9*D9</f>
        <v>0</v>
      </c>
    </row>
    <row r="10" spans="1:6" ht="54" customHeight="1">
      <c r="A10" s="106" t="s">
        <v>119</v>
      </c>
      <c r="B10" s="88" t="s">
        <v>157</v>
      </c>
      <c r="C10" s="89" t="s">
        <v>84</v>
      </c>
      <c r="D10" s="90">
        <v>110</v>
      </c>
      <c r="E10" s="381"/>
      <c r="F10" s="384">
        <f t="shared" si="0"/>
        <v>0</v>
      </c>
    </row>
    <row r="11" spans="1:6" ht="51">
      <c r="A11" s="106" t="s">
        <v>120</v>
      </c>
      <c r="B11" s="88" t="s">
        <v>128</v>
      </c>
      <c r="C11" s="89" t="s">
        <v>84</v>
      </c>
      <c r="D11" s="90">
        <v>110</v>
      </c>
      <c r="E11" s="381"/>
      <c r="F11" s="384">
        <f t="shared" si="0"/>
        <v>0</v>
      </c>
    </row>
    <row r="12" spans="1:6" ht="62.25" customHeight="1">
      <c r="A12" s="106" t="s">
        <v>123</v>
      </c>
      <c r="B12" s="88" t="s">
        <v>129</v>
      </c>
      <c r="C12" s="89" t="s">
        <v>84</v>
      </c>
      <c r="D12" s="90">
        <v>110</v>
      </c>
      <c r="E12" s="381"/>
      <c r="F12" s="384">
        <f t="shared" si="0"/>
        <v>0</v>
      </c>
    </row>
    <row r="13" spans="1:6" ht="76.5">
      <c r="A13" s="106" t="s">
        <v>161</v>
      </c>
      <c r="B13" s="88" t="s">
        <v>130</v>
      </c>
      <c r="C13" s="89" t="s">
        <v>84</v>
      </c>
      <c r="D13" s="90">
        <v>25</v>
      </c>
      <c r="E13" s="381"/>
      <c r="F13" s="384">
        <f t="shared" si="0"/>
        <v>0</v>
      </c>
    </row>
    <row r="14" spans="1:6" ht="25.5">
      <c r="A14" s="106" t="s">
        <v>163</v>
      </c>
      <c r="B14" s="88" t="s">
        <v>131</v>
      </c>
      <c r="C14" s="89" t="s">
        <v>84</v>
      </c>
      <c r="D14" s="90">
        <v>40</v>
      </c>
      <c r="E14" s="381"/>
      <c r="F14" s="384">
        <f>E14*D14</f>
        <v>0</v>
      </c>
    </row>
    <row r="15" spans="1:6" ht="38.25">
      <c r="A15" s="106" t="s">
        <v>162</v>
      </c>
      <c r="B15" s="88" t="s">
        <v>132</v>
      </c>
      <c r="C15" s="89" t="s">
        <v>87</v>
      </c>
      <c r="D15" s="90">
        <v>270</v>
      </c>
      <c r="E15" s="381"/>
      <c r="F15" s="384">
        <f t="shared" ref="F15:F16" si="1">E15*D15</f>
        <v>0</v>
      </c>
    </row>
    <row r="16" spans="1:6" ht="38.25">
      <c r="A16" s="106" t="s">
        <v>164</v>
      </c>
      <c r="B16" s="88" t="s">
        <v>133</v>
      </c>
      <c r="C16" s="89" t="s">
        <v>87</v>
      </c>
      <c r="D16" s="90">
        <v>36</v>
      </c>
      <c r="E16" s="381"/>
      <c r="F16" s="384">
        <f t="shared" si="1"/>
        <v>0</v>
      </c>
    </row>
    <row r="17" spans="1:6" ht="38.25">
      <c r="A17" s="106" t="s">
        <v>165</v>
      </c>
      <c r="B17" s="88" t="s">
        <v>158</v>
      </c>
      <c r="C17" s="89" t="s">
        <v>87</v>
      </c>
      <c r="D17" s="90">
        <v>230</v>
      </c>
      <c r="E17" s="381"/>
      <c r="F17" s="384">
        <f t="shared" si="0"/>
        <v>0</v>
      </c>
    </row>
    <row r="18" spans="1:6" ht="12.75">
      <c r="A18" s="66"/>
      <c r="B18" s="17"/>
      <c r="C18" s="79"/>
      <c r="D18" s="87"/>
      <c r="E18" s="87"/>
      <c r="F18" s="74"/>
    </row>
    <row r="19" spans="1:6" s="38" customFormat="1" ht="15" customHeight="1" thickBot="1">
      <c r="A19" s="110"/>
      <c r="B19" s="248" t="s">
        <v>159</v>
      </c>
      <c r="C19" s="248"/>
      <c r="D19" s="248"/>
      <c r="E19" s="111"/>
      <c r="F19" s="112">
        <f>SUM(F9:F17)</f>
        <v>0</v>
      </c>
    </row>
    <row r="20" spans="1:6" ht="13.5" thickTop="1">
      <c r="A20" s="106"/>
      <c r="B20" s="96"/>
      <c r="C20" s="89"/>
      <c r="D20" s="90"/>
      <c r="E20" s="90"/>
      <c r="F20" s="94"/>
    </row>
    <row r="21" spans="1:6" s="38" customFormat="1" ht="15" customHeight="1" thickBot="1">
      <c r="A21" s="109" t="s">
        <v>6</v>
      </c>
      <c r="B21" s="248" t="s">
        <v>134</v>
      </c>
      <c r="C21" s="248"/>
      <c r="D21" s="248"/>
      <c r="E21" s="248"/>
      <c r="F21" s="248"/>
    </row>
    <row r="22" spans="1:6" ht="13.5" thickTop="1">
      <c r="A22" s="102"/>
      <c r="B22" s="95"/>
      <c r="C22" s="95"/>
      <c r="D22" s="95"/>
      <c r="E22" s="95"/>
      <c r="F22" s="95"/>
    </row>
    <row r="23" spans="1:6" ht="12.75">
      <c r="A23" s="103" t="s">
        <v>125</v>
      </c>
      <c r="B23" s="88" t="s">
        <v>136</v>
      </c>
      <c r="C23" s="89" t="s">
        <v>104</v>
      </c>
      <c r="D23" s="90">
        <v>20</v>
      </c>
      <c r="E23" s="381"/>
      <c r="F23" s="384">
        <f t="shared" ref="F23:F28" si="2">E23*D23</f>
        <v>0</v>
      </c>
    </row>
    <row r="24" spans="1:6" ht="12.75">
      <c r="A24" s="103" t="s">
        <v>146</v>
      </c>
      <c r="B24" s="88" t="s">
        <v>138</v>
      </c>
      <c r="C24" s="89" t="s">
        <v>122</v>
      </c>
      <c r="D24" s="90">
        <v>3</v>
      </c>
      <c r="E24" s="381"/>
      <c r="F24" s="384">
        <f t="shared" si="2"/>
        <v>0</v>
      </c>
    </row>
    <row r="25" spans="1:6" ht="25.5">
      <c r="A25" s="103" t="s">
        <v>147</v>
      </c>
      <c r="B25" s="88" t="s">
        <v>139</v>
      </c>
      <c r="C25" s="89" t="s">
        <v>122</v>
      </c>
      <c r="D25" s="90">
        <v>6</v>
      </c>
      <c r="E25" s="381"/>
      <c r="F25" s="384">
        <f t="shared" si="2"/>
        <v>0</v>
      </c>
    </row>
    <row r="26" spans="1:6" ht="25.5">
      <c r="A26" s="103" t="s">
        <v>148</v>
      </c>
      <c r="B26" s="88" t="s">
        <v>141</v>
      </c>
      <c r="C26" s="89" t="s">
        <v>122</v>
      </c>
      <c r="D26" s="90">
        <v>6</v>
      </c>
      <c r="E26" s="381"/>
      <c r="F26" s="384">
        <f t="shared" si="2"/>
        <v>0</v>
      </c>
    </row>
    <row r="27" spans="1:6" ht="12.75">
      <c r="A27" s="103" t="s">
        <v>149</v>
      </c>
      <c r="B27" s="88" t="s">
        <v>143</v>
      </c>
      <c r="C27" s="89" t="s">
        <v>2</v>
      </c>
      <c r="D27" s="90">
        <v>1</v>
      </c>
      <c r="E27" s="381"/>
      <c r="F27" s="384">
        <f t="shared" si="2"/>
        <v>0</v>
      </c>
    </row>
    <row r="28" spans="1:6" ht="12.75">
      <c r="A28" s="103" t="s">
        <v>150</v>
      </c>
      <c r="B28" s="88" t="s">
        <v>145</v>
      </c>
      <c r="C28" s="89" t="s">
        <v>2</v>
      </c>
      <c r="D28" s="90">
        <v>1</v>
      </c>
      <c r="E28" s="381"/>
      <c r="F28" s="384">
        <f t="shared" si="2"/>
        <v>0</v>
      </c>
    </row>
    <row r="29" spans="1:6" ht="12.75">
      <c r="A29" s="103"/>
      <c r="B29" s="96" t="s">
        <v>14</v>
      </c>
      <c r="C29" s="89"/>
      <c r="D29" s="90"/>
      <c r="E29" s="90"/>
      <c r="F29" s="94" t="s">
        <v>14</v>
      </c>
    </row>
    <row r="30" spans="1:6" ht="15" customHeight="1" thickBot="1">
      <c r="A30" s="103"/>
      <c r="B30" s="249" t="s">
        <v>160</v>
      </c>
      <c r="C30" s="249"/>
      <c r="D30" s="249"/>
      <c r="E30" s="249"/>
      <c r="F30" s="101">
        <f>SUM(F23:F29)</f>
        <v>0</v>
      </c>
    </row>
    <row r="31" spans="1:6" ht="13.5" thickTop="1">
      <c r="A31" s="104"/>
      <c r="B31" s="17"/>
      <c r="C31" s="79"/>
      <c r="D31" s="87"/>
      <c r="E31" s="87"/>
      <c r="F31" s="74"/>
    </row>
    <row r="32" spans="1:6" ht="15" customHeight="1" thickBot="1">
      <c r="A32" s="131" t="s">
        <v>7</v>
      </c>
      <c r="B32" s="127" t="s">
        <v>178</v>
      </c>
      <c r="C32" s="128"/>
      <c r="D32" s="129"/>
      <c r="E32" s="129"/>
      <c r="F32" s="130">
        <f>+(F30+F19)*0.1</f>
        <v>0</v>
      </c>
    </row>
    <row r="33" spans="1:6" ht="13.5" thickTop="1">
      <c r="A33" s="104"/>
      <c r="B33" s="17"/>
      <c r="C33" s="79"/>
      <c r="D33" s="87"/>
      <c r="E33" s="87"/>
      <c r="F33" s="74"/>
    </row>
    <row r="34" spans="1:6" ht="17.25" customHeight="1" thickBot="1">
      <c r="A34" s="66"/>
      <c r="B34" s="246" t="s">
        <v>166</v>
      </c>
      <c r="C34" s="246"/>
      <c r="D34" s="246"/>
      <c r="E34" s="246"/>
      <c r="F34" s="132">
        <f>+F32+F30+F19</f>
        <v>0</v>
      </c>
    </row>
    <row r="35" spans="1:6" ht="18.75" thickTop="1">
      <c r="A35" s="66"/>
      <c r="B35" s="97"/>
      <c r="C35" s="79"/>
      <c r="D35" s="87"/>
      <c r="E35" s="87"/>
      <c r="F35" s="98"/>
    </row>
    <row r="36" spans="1:6" ht="12.75">
      <c r="A36" s="66"/>
      <c r="B36" s="17"/>
      <c r="C36" s="79"/>
      <c r="D36" s="87"/>
      <c r="E36" s="87"/>
      <c r="F36" s="74"/>
    </row>
    <row r="37" spans="1:6" ht="12.75">
      <c r="A37" s="66"/>
      <c r="B37" s="17"/>
      <c r="C37" s="79"/>
      <c r="D37" s="87"/>
      <c r="E37" s="87"/>
      <c r="F37" s="74"/>
    </row>
    <row r="38" spans="1:6" ht="12.75">
      <c r="A38" s="66"/>
      <c r="B38" s="17"/>
      <c r="C38" s="79"/>
      <c r="D38" s="87"/>
      <c r="E38" s="87"/>
      <c r="F38" s="74"/>
    </row>
    <row r="39" spans="1:6" ht="12.75">
      <c r="A39" s="66"/>
      <c r="B39" s="17"/>
      <c r="C39" s="79"/>
      <c r="D39" s="87"/>
      <c r="E39" s="87"/>
      <c r="F39" s="74"/>
    </row>
    <row r="40" spans="1:6" ht="12.75">
      <c r="A40" s="66"/>
      <c r="B40" s="17"/>
      <c r="C40" s="79"/>
      <c r="D40" s="87"/>
      <c r="E40" s="87"/>
      <c r="F40" s="74"/>
    </row>
    <row r="41" spans="1:6" ht="12.75">
      <c r="A41" s="66"/>
      <c r="B41" s="17"/>
      <c r="C41" s="79"/>
      <c r="D41" s="87"/>
      <c r="E41" s="87"/>
      <c r="F41" s="74"/>
    </row>
    <row r="42" spans="1:6" ht="12.75">
      <c r="A42" s="66"/>
      <c r="B42" s="17"/>
      <c r="C42" s="79"/>
      <c r="D42" s="87"/>
      <c r="E42" s="87"/>
      <c r="F42" s="74"/>
    </row>
    <row r="43" spans="1:6" ht="12.75">
      <c r="A43" s="66"/>
      <c r="B43" s="17"/>
      <c r="C43" s="79"/>
      <c r="D43" s="87"/>
      <c r="E43" s="87"/>
      <c r="F43" s="74"/>
    </row>
    <row r="44" spans="1:6" ht="12.75">
      <c r="A44" s="66"/>
      <c r="B44" s="17"/>
      <c r="C44" s="79"/>
      <c r="D44" s="87"/>
      <c r="E44" s="87"/>
      <c r="F44" s="74"/>
    </row>
    <row r="45" spans="1:6" ht="12.75">
      <c r="A45" s="66"/>
      <c r="B45" s="17"/>
      <c r="C45" s="79"/>
      <c r="D45" s="87"/>
      <c r="E45" s="87"/>
      <c r="F45" s="74"/>
    </row>
    <row r="46" spans="1:6" ht="12.75">
      <c r="A46" s="66"/>
      <c r="B46" s="17"/>
      <c r="C46" s="79"/>
      <c r="D46" s="87"/>
      <c r="E46" s="87"/>
      <c r="F46" s="74"/>
    </row>
    <row r="47" spans="1:6" ht="12.75">
      <c r="A47" s="66"/>
      <c r="B47" s="17"/>
      <c r="C47" s="79"/>
      <c r="D47" s="87"/>
      <c r="E47" s="87"/>
      <c r="F47" s="74"/>
    </row>
    <row r="48" spans="1:6" ht="12.75">
      <c r="A48" s="66"/>
      <c r="B48" s="17"/>
      <c r="C48" s="79"/>
      <c r="D48" s="87"/>
      <c r="E48" s="87"/>
      <c r="F48" s="74"/>
    </row>
    <row r="49" spans="1:6" ht="12.75">
      <c r="A49" s="66"/>
      <c r="B49" s="17"/>
      <c r="C49" s="79"/>
      <c r="D49" s="87"/>
      <c r="E49" s="87"/>
      <c r="F49" s="74"/>
    </row>
    <row r="50" spans="1:6" ht="12.75">
      <c r="A50" s="66"/>
      <c r="B50" s="17"/>
      <c r="C50" s="79"/>
      <c r="D50" s="87"/>
      <c r="E50" s="87"/>
      <c r="F50" s="74"/>
    </row>
    <row r="51" spans="1:6" ht="12.75">
      <c r="A51" s="66"/>
      <c r="B51" s="17"/>
      <c r="C51" s="79"/>
      <c r="D51" s="87"/>
      <c r="E51" s="87"/>
      <c r="F51" s="74"/>
    </row>
    <row r="52" spans="1:6" ht="12.75">
      <c r="A52" s="66"/>
      <c r="B52" s="17"/>
      <c r="C52" s="79"/>
      <c r="D52" s="87"/>
      <c r="E52" s="87"/>
      <c r="F52" s="74"/>
    </row>
  </sheetData>
  <sheetProtection algorithmName="SHA-512" hashValue="kHl6aSfZX1KIJhOQhR5coKCZkzmSy6AiA94IaT343tbuJCEgcl33CT87gumg1Gv3AUMRUGFEWj0CAgOOUqiUaA==" saltValue="zF8IFbVnXzJow7jkXd4EsA==" spinCount="100000" sheet="1" objects="1" scenarios="1"/>
  <mergeCells count="5">
    <mergeCell ref="B34:E34"/>
    <mergeCell ref="B7:F7"/>
    <mergeCell ref="B21:F21"/>
    <mergeCell ref="B19:D19"/>
    <mergeCell ref="B30:E30"/>
  </mergeCells>
  <phoneticPr fontId="1" type="noConversion"/>
  <printOptions gridLines="1"/>
  <pageMargins left="0.9055118110236221" right="0.19685039370078741" top="0.78740157480314965" bottom="0.78740157480314965" header="0.31496062992125984" footer="0.31496062992125984"/>
  <pageSetup paperSize="9" orientation="portrait" horizontalDpi="0" verticalDpi="0" r:id="rId1"/>
  <headerFooter>
    <oddHeader>&amp;R&amp;"Arial Narrow,Navadno"Projekt: Sanacija Vstopnega mostu Ljubljanski grad</oddHeader>
    <oddFooter>&amp;CSANACIJSKA DELA&amp;R&amp;P /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F58"/>
  <sheetViews>
    <sheetView zoomScale="120" zoomScaleNormal="120" zoomScaleSheetLayoutView="100" workbookViewId="0"/>
  </sheetViews>
  <sheetFormatPr defaultRowHeight="15.75"/>
  <cols>
    <col min="1" max="1" width="4.140625" style="8" customWidth="1"/>
    <col min="2" max="2" width="51.7109375" style="9" customWidth="1"/>
    <col min="3" max="3" width="3.5703125" style="20" customWidth="1"/>
    <col min="4" max="4" width="8.5703125" style="10" customWidth="1"/>
    <col min="5" max="5" width="10" style="10" customWidth="1"/>
    <col min="6" max="6" width="13" style="11" customWidth="1"/>
    <col min="7" max="16384" width="9.140625" style="12"/>
  </cols>
  <sheetData>
    <row r="1" spans="1:6" ht="12.75">
      <c r="A1" s="6"/>
      <c r="B1" s="1"/>
      <c r="C1" s="7"/>
      <c r="D1" s="2"/>
      <c r="E1" s="2"/>
      <c r="F1" s="2"/>
    </row>
    <row r="2" spans="1:6" ht="18.75" customHeight="1">
      <c r="A2" s="51"/>
      <c r="B2" s="52" t="s">
        <v>13</v>
      </c>
      <c r="C2" s="53" t="s">
        <v>15</v>
      </c>
      <c r="D2" s="54" t="s">
        <v>16</v>
      </c>
      <c r="E2" s="54" t="s">
        <v>17</v>
      </c>
      <c r="F2" s="55" t="s">
        <v>482</v>
      </c>
    </row>
    <row r="4" spans="1:6" ht="18.75" thickBot="1">
      <c r="A4" s="48" t="s">
        <v>23</v>
      </c>
      <c r="B4" s="49" t="s">
        <v>19</v>
      </c>
      <c r="C4" s="40"/>
      <c r="D4" s="35"/>
      <c r="E4" s="35"/>
      <c r="F4" s="34"/>
    </row>
    <row r="5" spans="1:6" ht="18.75" thickTop="1">
      <c r="A5" s="32"/>
      <c r="B5" s="13"/>
    </row>
    <row r="6" spans="1:6" ht="18">
      <c r="A6" s="32"/>
      <c r="B6" s="13"/>
    </row>
    <row r="7" spans="1:6" s="38" customFormat="1" ht="15" customHeight="1" thickBot="1">
      <c r="A7" s="134" t="s">
        <v>5</v>
      </c>
      <c r="B7" s="135" t="s">
        <v>107</v>
      </c>
      <c r="C7" s="133"/>
      <c r="D7" s="36"/>
      <c r="E7" s="36"/>
      <c r="F7" s="37"/>
    </row>
    <row r="8" spans="1:6" ht="16.5" thickTop="1">
      <c r="A8" s="14"/>
    </row>
    <row r="9" spans="1:6" ht="25.5">
      <c r="A9" s="14" t="s">
        <v>118</v>
      </c>
      <c r="B9" s="17" t="s">
        <v>85</v>
      </c>
      <c r="C9" s="57" t="s">
        <v>84</v>
      </c>
      <c r="D9" s="74">
        <v>76.8</v>
      </c>
      <c r="E9" s="387"/>
      <c r="F9" s="75">
        <f>+D9*E9</f>
        <v>0</v>
      </c>
    </row>
    <row r="10" spans="1:6" ht="38.25">
      <c r="A10" s="14" t="s">
        <v>119</v>
      </c>
      <c r="B10" s="17" t="s">
        <v>86</v>
      </c>
      <c r="C10" s="57" t="s">
        <v>87</v>
      </c>
      <c r="D10" s="74">
        <v>143</v>
      </c>
      <c r="E10" s="387"/>
      <c r="F10" s="75">
        <f>+D10*E10</f>
        <v>0</v>
      </c>
    </row>
    <row r="11" spans="1:6" ht="25.5">
      <c r="A11" s="14" t="s">
        <v>120</v>
      </c>
      <c r="B11" s="78" t="s">
        <v>88</v>
      </c>
      <c r="C11" s="79" t="s">
        <v>87</v>
      </c>
      <c r="D11" s="75">
        <v>76</v>
      </c>
      <c r="E11" s="387"/>
      <c r="F11" s="75">
        <f>+D11*E11</f>
        <v>0</v>
      </c>
    </row>
    <row r="12" spans="1:6" ht="38.25">
      <c r="A12" s="14" t="s">
        <v>123</v>
      </c>
      <c r="B12" s="78" t="s">
        <v>89</v>
      </c>
      <c r="C12" s="79" t="s">
        <v>87</v>
      </c>
      <c r="D12" s="75">
        <v>22.6</v>
      </c>
      <c r="E12" s="387"/>
      <c r="F12" s="75">
        <f>+D12*E12</f>
        <v>0</v>
      </c>
    </row>
    <row r="13" spans="1:6" ht="25.5">
      <c r="A13" s="14" t="s">
        <v>161</v>
      </c>
      <c r="B13" s="78" t="s">
        <v>90</v>
      </c>
      <c r="C13" s="79" t="s">
        <v>87</v>
      </c>
      <c r="D13" s="75">
        <v>219</v>
      </c>
      <c r="E13" s="387"/>
      <c r="F13" s="75">
        <f>+D13*E13</f>
        <v>0</v>
      </c>
    </row>
    <row r="14" spans="1:6" ht="12.75">
      <c r="A14" s="14" t="s">
        <v>163</v>
      </c>
      <c r="B14" s="17" t="s">
        <v>201</v>
      </c>
      <c r="C14" s="79"/>
      <c r="D14" s="75"/>
      <c r="E14" s="75"/>
      <c r="F14" s="75">
        <f>SUM(F9:F13)*0.15</f>
        <v>0</v>
      </c>
    </row>
    <row r="15" spans="1:6" ht="12.75">
      <c r="A15" s="14"/>
      <c r="B15" s="78"/>
      <c r="C15" s="79"/>
      <c r="D15" s="75"/>
      <c r="E15" s="75"/>
      <c r="F15" s="75"/>
    </row>
    <row r="16" spans="1:6" ht="15" customHeight="1" thickBot="1">
      <c r="A16" s="134" t="s">
        <v>6</v>
      </c>
      <c r="B16" s="138" t="s">
        <v>111</v>
      </c>
      <c r="C16" s="128"/>
      <c r="D16" s="136"/>
      <c r="E16" s="137"/>
      <c r="F16" s="145">
        <f>SUM(F9:F15)</f>
        <v>0</v>
      </c>
    </row>
    <row r="17" spans="1:6" ht="13.5" thickTop="1">
      <c r="B17" s="78"/>
      <c r="C17" s="79"/>
      <c r="D17" s="80"/>
      <c r="E17" s="75"/>
      <c r="F17" s="75"/>
    </row>
    <row r="18" spans="1:6" ht="38.25">
      <c r="A18" s="14" t="s">
        <v>125</v>
      </c>
      <c r="B18" s="76" t="s">
        <v>91</v>
      </c>
      <c r="C18" s="79" t="s">
        <v>84</v>
      </c>
      <c r="D18" s="75">
        <v>76</v>
      </c>
      <c r="E18" s="387"/>
      <c r="F18" s="75">
        <f>D18*E18</f>
        <v>0</v>
      </c>
    </row>
    <row r="19" spans="1:6" ht="25.5">
      <c r="A19" s="14" t="s">
        <v>146</v>
      </c>
      <c r="B19" s="76" t="s">
        <v>92</v>
      </c>
      <c r="C19" s="79" t="s">
        <v>84</v>
      </c>
      <c r="D19" s="75">
        <v>165</v>
      </c>
      <c r="E19" s="387"/>
      <c r="F19" s="75">
        <f>D19*E19</f>
        <v>0</v>
      </c>
    </row>
    <row r="20" spans="1:6" ht="38.25">
      <c r="A20" s="14" t="s">
        <v>147</v>
      </c>
      <c r="B20" s="76" t="s">
        <v>93</v>
      </c>
      <c r="C20" s="79" t="s">
        <v>94</v>
      </c>
      <c r="D20" s="75">
        <v>165</v>
      </c>
      <c r="E20" s="387"/>
      <c r="F20" s="75">
        <f>D20*E20</f>
        <v>0</v>
      </c>
    </row>
    <row r="21" spans="1:6" ht="25.5">
      <c r="A21" s="14" t="s">
        <v>148</v>
      </c>
      <c r="B21" s="76" t="s">
        <v>95</v>
      </c>
      <c r="C21" s="79" t="s">
        <v>96</v>
      </c>
      <c r="D21" s="75">
        <v>540</v>
      </c>
      <c r="E21" s="387"/>
      <c r="F21" s="75">
        <f>D21*E21</f>
        <v>0</v>
      </c>
    </row>
    <row r="22" spans="1:6" ht="25.5">
      <c r="A22" s="14" t="s">
        <v>149</v>
      </c>
      <c r="B22" s="76" t="s">
        <v>97</v>
      </c>
      <c r="C22" s="81"/>
      <c r="D22" s="81"/>
      <c r="E22" s="81"/>
      <c r="F22" s="81"/>
    </row>
    <row r="23" spans="1:6" ht="12.75">
      <c r="A23" s="14" t="s">
        <v>150</v>
      </c>
      <c r="B23" s="76" t="s">
        <v>501</v>
      </c>
      <c r="C23" s="77"/>
      <c r="D23" s="75"/>
      <c r="E23" s="75"/>
      <c r="F23" s="75"/>
    </row>
    <row r="24" spans="1:6" ht="12.75">
      <c r="A24" s="14" t="s">
        <v>151</v>
      </c>
      <c r="B24" s="76" t="s">
        <v>98</v>
      </c>
      <c r="C24" s="77"/>
      <c r="D24" s="75"/>
      <c r="E24" s="75"/>
      <c r="F24" s="75"/>
    </row>
    <row r="25" spans="1:6" ht="12.75">
      <c r="A25" s="14" t="s">
        <v>152</v>
      </c>
      <c r="B25" s="76" t="s">
        <v>99</v>
      </c>
      <c r="C25" s="81"/>
      <c r="D25" s="81"/>
      <c r="E25" s="81"/>
      <c r="F25" s="81"/>
    </row>
    <row r="26" spans="1:6" ht="12.75">
      <c r="A26" s="14" t="s">
        <v>153</v>
      </c>
      <c r="B26" s="76" t="s">
        <v>502</v>
      </c>
      <c r="C26" s="79" t="s">
        <v>87</v>
      </c>
      <c r="D26" s="75">
        <v>222</v>
      </c>
      <c r="E26" s="387"/>
      <c r="F26" s="75">
        <f t="shared" ref="F26:F34" si="0">D26*E26</f>
        <v>0</v>
      </c>
    </row>
    <row r="27" spans="1:6" ht="25.5">
      <c r="A27" s="14" t="s">
        <v>154</v>
      </c>
      <c r="B27" s="76" t="s">
        <v>100</v>
      </c>
      <c r="C27" s="79" t="s">
        <v>84</v>
      </c>
      <c r="D27" s="75">
        <v>35</v>
      </c>
      <c r="E27" s="387"/>
      <c r="F27" s="75">
        <f t="shared" si="0"/>
        <v>0</v>
      </c>
    </row>
    <row r="28" spans="1:6" ht="25.5">
      <c r="A28" s="14" t="s">
        <v>167</v>
      </c>
      <c r="B28" s="76" t="s">
        <v>503</v>
      </c>
      <c r="C28" s="79" t="s">
        <v>84</v>
      </c>
      <c r="D28" s="75">
        <v>250</v>
      </c>
      <c r="E28" s="387"/>
      <c r="F28" s="75">
        <f t="shared" si="0"/>
        <v>0</v>
      </c>
    </row>
    <row r="29" spans="1:6" ht="51">
      <c r="A29" s="14" t="s">
        <v>168</v>
      </c>
      <c r="B29" s="76" t="s">
        <v>504</v>
      </c>
      <c r="C29" s="79" t="s">
        <v>2</v>
      </c>
      <c r="D29" s="75">
        <v>1</v>
      </c>
      <c r="E29" s="387"/>
      <c r="F29" s="75">
        <f t="shared" si="0"/>
        <v>0</v>
      </c>
    </row>
    <row r="30" spans="1:6" ht="51">
      <c r="A30" s="14" t="s">
        <v>169</v>
      </c>
      <c r="B30" s="16" t="s">
        <v>505</v>
      </c>
      <c r="C30" s="57" t="s">
        <v>87</v>
      </c>
      <c r="D30" s="74">
        <v>141</v>
      </c>
      <c r="E30" s="387"/>
      <c r="F30" s="75">
        <f t="shared" si="0"/>
        <v>0</v>
      </c>
    </row>
    <row r="31" spans="1:6" ht="25.5">
      <c r="A31" s="14" t="s">
        <v>170</v>
      </c>
      <c r="B31" s="16" t="s">
        <v>101</v>
      </c>
      <c r="C31" s="57" t="s">
        <v>87</v>
      </c>
      <c r="D31" s="74">
        <v>14</v>
      </c>
      <c r="E31" s="387"/>
      <c r="F31" s="75">
        <f t="shared" si="0"/>
        <v>0</v>
      </c>
    </row>
    <row r="32" spans="1:6" ht="81" customHeight="1">
      <c r="A32" s="14" t="s">
        <v>171</v>
      </c>
      <c r="B32" s="76" t="s">
        <v>506</v>
      </c>
      <c r="C32" s="79" t="s">
        <v>87</v>
      </c>
      <c r="D32" s="75">
        <v>82.5</v>
      </c>
      <c r="E32" s="387"/>
      <c r="F32" s="75">
        <f t="shared" si="0"/>
        <v>0</v>
      </c>
    </row>
    <row r="33" spans="1:6" ht="25.5">
      <c r="A33" s="14" t="s">
        <v>172</v>
      </c>
      <c r="B33" s="76" t="s">
        <v>102</v>
      </c>
      <c r="C33" s="79" t="s">
        <v>87</v>
      </c>
      <c r="D33" s="75">
        <v>25</v>
      </c>
      <c r="E33" s="387"/>
      <c r="F33" s="75">
        <f t="shared" si="0"/>
        <v>0</v>
      </c>
    </row>
    <row r="34" spans="1:6" ht="40.5" customHeight="1">
      <c r="A34" s="14" t="s">
        <v>173</v>
      </c>
      <c r="B34" s="76" t="s">
        <v>103</v>
      </c>
      <c r="C34" s="79" t="s">
        <v>94</v>
      </c>
      <c r="D34" s="75">
        <v>31</v>
      </c>
      <c r="E34" s="387"/>
      <c r="F34" s="75">
        <f t="shared" si="0"/>
        <v>0</v>
      </c>
    </row>
    <row r="35" spans="1:6" ht="15.75" customHeight="1">
      <c r="A35" s="14" t="s">
        <v>174</v>
      </c>
      <c r="B35" s="17" t="s">
        <v>475</v>
      </c>
      <c r="C35" s="79" t="s">
        <v>105</v>
      </c>
      <c r="D35" s="75"/>
      <c r="E35" s="75"/>
      <c r="F35" s="75">
        <f>SUM(F17:F34)*0.15</f>
        <v>0</v>
      </c>
    </row>
    <row r="36" spans="1:6" ht="12.75">
      <c r="B36" s="76"/>
      <c r="C36" s="77"/>
      <c r="D36" s="75"/>
      <c r="E36" s="75"/>
      <c r="F36" s="75"/>
    </row>
    <row r="37" spans="1:6" ht="15" customHeight="1" thickBot="1">
      <c r="B37" s="86" t="s">
        <v>106</v>
      </c>
      <c r="C37" s="139"/>
      <c r="D37" s="140"/>
      <c r="E37" s="141"/>
      <c r="F37" s="142">
        <f>SUM(F18:F35)</f>
        <v>0</v>
      </c>
    </row>
    <row r="38" spans="1:6" ht="13.5" thickTop="1">
      <c r="B38" s="57"/>
      <c r="C38" s="79"/>
      <c r="D38" s="80"/>
      <c r="E38" s="75"/>
      <c r="F38" s="75"/>
    </row>
    <row r="39" spans="1:6" ht="12.75">
      <c r="B39" s="57"/>
      <c r="C39" s="79"/>
      <c r="D39" s="80"/>
      <c r="E39" s="75"/>
      <c r="F39" s="75"/>
    </row>
    <row r="40" spans="1:6" ht="15" customHeight="1" thickBot="1">
      <c r="A40" s="134" t="s">
        <v>7</v>
      </c>
      <c r="B40" s="143" t="s">
        <v>110</v>
      </c>
      <c r="C40" s="128"/>
      <c r="D40" s="136"/>
      <c r="E40" s="137"/>
      <c r="F40" s="137"/>
    </row>
    <row r="41" spans="1:6" ht="13.5" thickTop="1">
      <c r="B41" s="57"/>
      <c r="C41" s="79"/>
      <c r="D41" s="80"/>
      <c r="E41" s="75"/>
      <c r="F41" s="75"/>
    </row>
    <row r="42" spans="1:6" ht="45" customHeight="1">
      <c r="A42" s="14" t="s">
        <v>14</v>
      </c>
      <c r="B42" s="250" t="s">
        <v>113</v>
      </c>
      <c r="C42" s="250"/>
      <c r="D42" s="250"/>
      <c r="E42" s="250"/>
      <c r="F42" s="57"/>
    </row>
    <row r="43" spans="1:6" ht="54" customHeight="1">
      <c r="A43" s="14" t="s">
        <v>135</v>
      </c>
      <c r="B43" s="16" t="s">
        <v>117</v>
      </c>
      <c r="C43" s="79" t="s">
        <v>84</v>
      </c>
      <c r="D43" s="75">
        <v>76.8</v>
      </c>
      <c r="E43" s="387"/>
      <c r="F43" s="75">
        <f>D43*E43</f>
        <v>0</v>
      </c>
    </row>
    <row r="44" spans="1:6" ht="37.5" customHeight="1">
      <c r="A44" s="14" t="s">
        <v>137</v>
      </c>
      <c r="B44" s="16" t="s">
        <v>114</v>
      </c>
      <c r="C44" s="79" t="s">
        <v>94</v>
      </c>
      <c r="D44" s="75">
        <v>70</v>
      </c>
      <c r="E44" s="387"/>
      <c r="F44" s="75">
        <f>D44*E44</f>
        <v>0</v>
      </c>
    </row>
    <row r="45" spans="1:6" ht="41.25" customHeight="1">
      <c r="A45" s="14" t="s">
        <v>140</v>
      </c>
      <c r="B45" s="16" t="s">
        <v>115</v>
      </c>
      <c r="C45" s="79" t="s">
        <v>84</v>
      </c>
      <c r="D45" s="75">
        <v>76.8</v>
      </c>
      <c r="E45" s="387"/>
      <c r="F45" s="75">
        <f>D45*E45</f>
        <v>0</v>
      </c>
    </row>
    <row r="46" spans="1:6" ht="25.5">
      <c r="A46" s="14" t="s">
        <v>142</v>
      </c>
      <c r="B46" s="16" t="s">
        <v>116</v>
      </c>
      <c r="C46" s="79" t="s">
        <v>84</v>
      </c>
      <c r="D46" s="75">
        <f>452.4+38.8+563</f>
        <v>1054.2</v>
      </c>
      <c r="E46" s="387"/>
      <c r="F46" s="75">
        <f>D46*E46</f>
        <v>0</v>
      </c>
    </row>
    <row r="47" spans="1:6" ht="25.5">
      <c r="A47" s="14" t="s">
        <v>144</v>
      </c>
      <c r="B47" s="16" t="s">
        <v>199</v>
      </c>
      <c r="C47" s="57"/>
      <c r="D47" s="57"/>
      <c r="E47" s="388"/>
      <c r="F47" s="57"/>
    </row>
    <row r="48" spans="1:6" ht="12.75">
      <c r="A48" s="14"/>
      <c r="B48" s="16" t="s">
        <v>198</v>
      </c>
      <c r="C48" s="79"/>
      <c r="D48" s="75"/>
      <c r="E48" s="389"/>
      <c r="F48" s="75"/>
    </row>
    <row r="49" spans="1:6" ht="25.5">
      <c r="A49" s="14"/>
      <c r="B49" s="16" t="s">
        <v>197</v>
      </c>
      <c r="C49" s="79" t="s">
        <v>84</v>
      </c>
      <c r="D49" s="75">
        <v>93</v>
      </c>
      <c r="E49" s="387"/>
      <c r="F49" s="75">
        <f>D49*E49</f>
        <v>0</v>
      </c>
    </row>
    <row r="50" spans="1:6" ht="25.5">
      <c r="A50" s="14" t="s">
        <v>196</v>
      </c>
      <c r="B50" s="16" t="s">
        <v>108</v>
      </c>
      <c r="C50" s="79" t="s">
        <v>94</v>
      </c>
      <c r="D50" s="75">
        <v>15</v>
      </c>
      <c r="E50" s="387"/>
      <c r="F50" s="75">
        <f>D50*E50</f>
        <v>0</v>
      </c>
    </row>
    <row r="51" spans="1:6" ht="15.75" customHeight="1">
      <c r="A51" s="14" t="s">
        <v>202</v>
      </c>
      <c r="B51" s="17" t="s">
        <v>475</v>
      </c>
      <c r="C51" s="79" t="s">
        <v>105</v>
      </c>
      <c r="D51" s="75" t="s">
        <v>14</v>
      </c>
      <c r="E51" s="75"/>
      <c r="F51" s="75">
        <f>SUM(F38:F50)*15%</f>
        <v>0</v>
      </c>
    </row>
    <row r="52" spans="1:6" ht="12.75">
      <c r="A52" s="14"/>
      <c r="B52" s="82"/>
      <c r="C52" s="83"/>
      <c r="D52" s="84"/>
      <c r="E52" s="85"/>
      <c r="F52" s="85"/>
    </row>
    <row r="53" spans="1:6" ht="17.25" thickBot="1">
      <c r="A53" s="14"/>
      <c r="B53" s="146" t="s">
        <v>109</v>
      </c>
      <c r="C53" s="146"/>
      <c r="D53" s="147"/>
      <c r="E53" s="148"/>
      <c r="F53" s="149">
        <f>SUM(F38:F52)</f>
        <v>0</v>
      </c>
    </row>
    <row r="54" spans="1:6" ht="13.5" thickTop="1">
      <c r="A54" s="14"/>
      <c r="B54" s="57"/>
      <c r="C54" s="79"/>
      <c r="D54" s="80"/>
      <c r="E54" s="75"/>
      <c r="F54" s="75"/>
    </row>
    <row r="57" spans="1:6" ht="15.75" customHeight="1" thickBot="1">
      <c r="B57" s="251" t="s">
        <v>200</v>
      </c>
      <c r="C57" s="251"/>
      <c r="D57" s="251"/>
      <c r="E57" s="251"/>
      <c r="F57" s="144">
        <f>+F53+F37+F16</f>
        <v>0</v>
      </c>
    </row>
    <row r="58" spans="1:6" ht="16.5" thickTop="1"/>
  </sheetData>
  <sheetProtection algorithmName="SHA-512" hashValue="Bs22rRvv5q255OaPyWYlV1we/7GWxjKyraw6f6zaysh4t6H6E40fu4nq2zpb7y6MachjOVLBvc5nkO7xAbWlmw==" saltValue="9rqTCza2oqtdqX6A3CDhdg==" spinCount="100000" sheet="1" objects="1" scenarios="1"/>
  <mergeCells count="2">
    <mergeCell ref="B42:E42"/>
    <mergeCell ref="B57:E57"/>
  </mergeCells>
  <phoneticPr fontId="1" type="noConversion"/>
  <printOptions horizontalCentered="1" gridLines="1"/>
  <pageMargins left="1.1811023622047245" right="0.19685039370078741" top="0.78740157480314965" bottom="0.78740157480314965" header="0.31496062992125984" footer="0.31496062992125984"/>
  <pageSetup paperSize="9" fitToHeight="70" orientation="portrait" errors="dash" horizontalDpi="180" verticalDpi="180" r:id="rId1"/>
  <headerFooter alignWithMargins="0">
    <oddHeader>&amp;R&amp;"Arial Narrow,Navadno"Projekt: Sanacija Vstopnega mostu Ljubljanski grad</oddHeader>
    <oddFooter xml:space="preserve">&amp;CGRADBENO-OBRTNIŠKA DELA&amp;R&amp;8&amp;P / &amp;N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F264"/>
  <sheetViews>
    <sheetView zoomScale="110" zoomScaleNormal="110" zoomScaleSheetLayoutView="100" workbookViewId="0"/>
  </sheetViews>
  <sheetFormatPr defaultRowHeight="15.75"/>
  <cols>
    <col min="1" max="1" width="4.7109375" style="123" customWidth="1"/>
    <col min="2" max="2" width="51.7109375" style="9" customWidth="1"/>
    <col min="3" max="3" width="3.5703125" style="20" customWidth="1"/>
    <col min="4" max="4" width="7.28515625" style="10" customWidth="1"/>
    <col min="5" max="5" width="12.85546875" style="10" customWidth="1"/>
    <col min="6" max="6" width="11.5703125" style="11" customWidth="1"/>
    <col min="7" max="16384" width="9.140625" style="12"/>
  </cols>
  <sheetData>
    <row r="1" spans="1:6" ht="12.75">
      <c r="A1" s="113"/>
      <c r="B1" s="1"/>
      <c r="C1" s="7"/>
      <c r="D1" s="2"/>
      <c r="E1" s="2"/>
      <c r="F1" s="2"/>
    </row>
    <row r="2" spans="1:6" ht="18.75" customHeight="1">
      <c r="A2" s="114"/>
      <c r="B2" s="52" t="s">
        <v>13</v>
      </c>
      <c r="C2" s="53" t="s">
        <v>15</v>
      </c>
      <c r="D2" s="54" t="s">
        <v>16</v>
      </c>
      <c r="E2" s="54" t="s">
        <v>17</v>
      </c>
      <c r="F2" s="55" t="s">
        <v>18</v>
      </c>
    </row>
    <row r="4" spans="1:6" ht="18.75" thickBot="1">
      <c r="A4" s="115" t="s">
        <v>24</v>
      </c>
      <c r="B4" s="49" t="s">
        <v>25</v>
      </c>
      <c r="C4" s="40"/>
      <c r="D4" s="35"/>
      <c r="E4" s="35"/>
      <c r="F4" s="34"/>
    </row>
    <row r="5" spans="1:6" ht="18.75" thickTop="1">
      <c r="A5" s="116"/>
      <c r="B5" s="13"/>
    </row>
    <row r="7" spans="1:6" ht="12.75">
      <c r="A7" s="150"/>
      <c r="B7" s="150"/>
      <c r="C7" s="5"/>
      <c r="D7" s="151"/>
      <c r="E7" s="151"/>
      <c r="F7" s="152"/>
    </row>
    <row r="8" spans="1:6" ht="12.75">
      <c r="A8" s="254" t="s">
        <v>203</v>
      </c>
      <c r="B8" s="254"/>
      <c r="C8" s="254"/>
      <c r="D8" s="254"/>
      <c r="E8" s="254"/>
      <c r="F8" s="254"/>
    </row>
    <row r="9" spans="1:6" ht="12.75">
      <c r="A9" s="157"/>
      <c r="B9" s="157"/>
      <c r="C9" s="157"/>
      <c r="D9" s="158"/>
      <c r="E9" s="158"/>
      <c r="F9" s="162"/>
    </row>
    <row r="10" spans="1:6" ht="12.75">
      <c r="A10" s="159"/>
      <c r="B10" s="159"/>
      <c r="C10" s="159"/>
      <c r="D10" s="160"/>
      <c r="E10" s="160"/>
      <c r="F10" s="163"/>
    </row>
    <row r="11" spans="1:6" ht="44.25" customHeight="1">
      <c r="A11" s="17"/>
      <c r="B11" s="250" t="s">
        <v>204</v>
      </c>
      <c r="C11" s="250"/>
      <c r="D11" s="250"/>
      <c r="E11" s="250"/>
      <c r="F11" s="250"/>
    </row>
    <row r="12" spans="1:6" ht="12.75">
      <c r="A12" s="159"/>
      <c r="B12" s="17"/>
      <c r="C12" s="17"/>
      <c r="D12" s="241"/>
      <c r="E12" s="17"/>
      <c r="F12" s="164"/>
    </row>
    <row r="13" spans="1:6" ht="12.75">
      <c r="A13" s="159"/>
      <c r="B13" s="250" t="s">
        <v>205</v>
      </c>
      <c r="C13" s="250"/>
      <c r="D13" s="250"/>
      <c r="E13" s="250"/>
      <c r="F13" s="250"/>
    </row>
    <row r="14" spans="1:6" ht="12.75">
      <c r="A14" s="159"/>
      <c r="B14" s="17"/>
      <c r="C14" s="17"/>
      <c r="D14" s="241"/>
      <c r="E14" s="17"/>
      <c r="F14" s="164"/>
    </row>
    <row r="15" spans="1:6" ht="12.75">
      <c r="A15" s="159"/>
      <c r="B15" s="250" t="s">
        <v>206</v>
      </c>
      <c r="C15" s="250"/>
      <c r="D15" s="250"/>
      <c r="E15" s="250"/>
      <c r="F15" s="250"/>
    </row>
    <row r="16" spans="1:6" ht="12.75">
      <c r="A16" s="159"/>
      <c r="B16" s="17"/>
      <c r="C16" s="17"/>
      <c r="D16" s="241"/>
      <c r="E16" s="17"/>
      <c r="F16" s="164"/>
    </row>
    <row r="17" spans="1:6" ht="12.75">
      <c r="A17" s="159"/>
      <c r="B17" s="250" t="s">
        <v>207</v>
      </c>
      <c r="C17" s="250"/>
      <c r="D17" s="250"/>
      <c r="E17" s="250"/>
      <c r="F17" s="250"/>
    </row>
    <row r="18" spans="1:6" ht="12.75">
      <c r="A18" s="159"/>
      <c r="B18" s="17"/>
      <c r="C18" s="17"/>
      <c r="D18" s="241"/>
      <c r="E18" s="17"/>
      <c r="F18" s="17"/>
    </row>
    <row r="20" spans="1:6" s="38" customFormat="1" ht="15" customHeight="1" thickBot="1">
      <c r="A20" s="168" t="s">
        <v>5</v>
      </c>
      <c r="B20" s="135" t="s">
        <v>324</v>
      </c>
      <c r="C20" s="39"/>
      <c r="D20" s="36"/>
      <c r="E20" s="36"/>
      <c r="F20" s="37"/>
    </row>
    <row r="21" spans="1:6" ht="13.5" thickTop="1">
      <c r="A21" s="161"/>
      <c r="B21" s="169" t="s">
        <v>325</v>
      </c>
      <c r="C21" s="169"/>
      <c r="D21" s="170"/>
      <c r="E21" s="170"/>
      <c r="F21" s="171"/>
    </row>
    <row r="22" spans="1:6" ht="12.75">
      <c r="A22" s="17" t="s">
        <v>326</v>
      </c>
      <c r="B22" s="169" t="s">
        <v>317</v>
      </c>
      <c r="C22" s="169"/>
      <c r="D22" s="170"/>
      <c r="E22" s="170"/>
      <c r="F22" s="172"/>
    </row>
    <row r="23" spans="1:6" ht="16.5" customHeight="1">
      <c r="A23" s="17"/>
      <c r="B23" s="169" t="s">
        <v>208</v>
      </c>
      <c r="C23" s="169"/>
      <c r="D23" s="170"/>
      <c r="E23" s="170"/>
      <c r="F23" s="172"/>
    </row>
    <row r="24" spans="1:6" ht="12.75">
      <c r="A24" s="17"/>
      <c r="B24" s="169" t="s">
        <v>332</v>
      </c>
      <c r="C24" s="169" t="s">
        <v>94</v>
      </c>
      <c r="D24" s="170">
        <v>13</v>
      </c>
      <c r="E24" s="390"/>
      <c r="F24" s="173">
        <f>+D24*E24</f>
        <v>0</v>
      </c>
    </row>
    <row r="25" spans="1:6" ht="16.5" customHeight="1">
      <c r="A25" s="17" t="s">
        <v>328</v>
      </c>
      <c r="B25" s="169" t="s">
        <v>209</v>
      </c>
      <c r="C25" s="169"/>
      <c r="D25" s="170"/>
      <c r="E25" s="170"/>
      <c r="F25" s="173"/>
    </row>
    <row r="26" spans="1:6" ht="12.75">
      <c r="A26" s="17"/>
      <c r="B26" s="169" t="s">
        <v>210</v>
      </c>
      <c r="C26" s="169"/>
      <c r="D26" s="170"/>
      <c r="E26" s="170"/>
      <c r="F26" s="173"/>
    </row>
    <row r="27" spans="1:6" ht="14.25" customHeight="1">
      <c r="A27" s="17"/>
      <c r="B27" s="169" t="s">
        <v>327</v>
      </c>
      <c r="C27" s="169" t="s">
        <v>94</v>
      </c>
      <c r="D27" s="170">
        <v>2</v>
      </c>
      <c r="E27" s="390"/>
      <c r="F27" s="173">
        <f>+D27*E27</f>
        <v>0</v>
      </c>
    </row>
    <row r="28" spans="1:6" ht="12.75">
      <c r="A28" s="17" t="s">
        <v>329</v>
      </c>
      <c r="B28" s="169" t="s">
        <v>211</v>
      </c>
      <c r="C28" s="169"/>
      <c r="D28" s="170"/>
      <c r="E28" s="170"/>
      <c r="F28" s="173"/>
    </row>
    <row r="29" spans="1:6" ht="16.5" customHeight="1">
      <c r="A29" s="17"/>
      <c r="B29" s="169" t="s">
        <v>212</v>
      </c>
      <c r="C29" s="169"/>
      <c r="D29" s="170"/>
      <c r="E29" s="170"/>
      <c r="F29" s="173"/>
    </row>
    <row r="30" spans="1:6" ht="15.75" customHeight="1">
      <c r="A30" s="17"/>
      <c r="B30" s="169" t="s">
        <v>331</v>
      </c>
      <c r="C30" s="169" t="s">
        <v>2</v>
      </c>
      <c r="D30" s="170">
        <v>30</v>
      </c>
      <c r="E30" s="390"/>
      <c r="F30" s="173">
        <f>+D30*E30</f>
        <v>0</v>
      </c>
    </row>
    <row r="31" spans="1:6" ht="12.75">
      <c r="A31" s="17" t="s">
        <v>330</v>
      </c>
      <c r="B31" s="169" t="s">
        <v>213</v>
      </c>
      <c r="C31" s="169"/>
      <c r="D31" s="170"/>
      <c r="E31" s="170"/>
      <c r="F31" s="172"/>
    </row>
    <row r="32" spans="1:6" ht="12.75">
      <c r="A32" s="17"/>
      <c r="B32" s="169" t="s">
        <v>318</v>
      </c>
      <c r="C32" s="169"/>
      <c r="D32" s="170"/>
      <c r="E32" s="170"/>
      <c r="F32" s="172"/>
    </row>
    <row r="33" spans="1:6" ht="15.75" customHeight="1">
      <c r="A33" s="165"/>
      <c r="B33" s="174" t="s">
        <v>333</v>
      </c>
      <c r="C33" s="175" t="s">
        <v>94</v>
      </c>
      <c r="D33" s="188">
        <v>4</v>
      </c>
      <c r="E33" s="391"/>
      <c r="F33" s="173">
        <f>+D33*E33</f>
        <v>0</v>
      </c>
    </row>
    <row r="34" spans="1:6" ht="13.5" thickBot="1">
      <c r="A34" s="166"/>
      <c r="B34" s="253" t="s">
        <v>439</v>
      </c>
      <c r="C34" s="253"/>
      <c r="D34" s="253"/>
      <c r="E34" s="253"/>
      <c r="F34" s="179">
        <f>SUM(F24:F33)</f>
        <v>0</v>
      </c>
    </row>
    <row r="35" spans="1:6" ht="18" thickTop="1">
      <c r="A35" s="153"/>
      <c r="B35" s="153"/>
      <c r="C35" s="154"/>
      <c r="D35" s="156"/>
      <c r="E35" s="156"/>
      <c r="F35" s="155"/>
    </row>
    <row r="36" spans="1:6" ht="15" customHeight="1" thickBot="1">
      <c r="A36" s="184" t="s">
        <v>6</v>
      </c>
      <c r="B36" s="185" t="s">
        <v>334</v>
      </c>
      <c r="C36" s="177"/>
      <c r="D36" s="178"/>
      <c r="E36" s="178"/>
      <c r="F36" s="186"/>
    </row>
    <row r="37" spans="1:6" ht="13.5" thickTop="1">
      <c r="A37" s="166"/>
      <c r="B37" s="150"/>
      <c r="C37" s="5"/>
      <c r="D37" s="151"/>
      <c r="E37" s="151"/>
      <c r="F37" s="152"/>
    </row>
    <row r="38" spans="1:6" ht="12.75">
      <c r="A38" s="166" t="s">
        <v>14</v>
      </c>
      <c r="B38" s="150" t="s">
        <v>214</v>
      </c>
      <c r="C38" s="5"/>
      <c r="D38" s="151"/>
      <c r="E38" s="151"/>
      <c r="F38" s="152"/>
    </row>
    <row r="39" spans="1:6" ht="12.75">
      <c r="A39" s="166"/>
      <c r="B39" s="150"/>
      <c r="C39" s="5" t="s">
        <v>94</v>
      </c>
      <c r="D39" s="151">
        <v>13</v>
      </c>
      <c r="E39" s="392"/>
      <c r="F39" s="152">
        <f>+D39*E39</f>
        <v>0</v>
      </c>
    </row>
    <row r="40" spans="1:6" s="38" customFormat="1" ht="15" customHeight="1">
      <c r="A40" s="180" t="s">
        <v>335</v>
      </c>
      <c r="B40" s="174" t="s">
        <v>215</v>
      </c>
      <c r="C40" s="175"/>
      <c r="D40" s="176"/>
      <c r="E40" s="176"/>
      <c r="F40" s="173"/>
    </row>
    <row r="41" spans="1:6" s="38" customFormat="1" ht="15" customHeight="1">
      <c r="A41" s="187" t="s">
        <v>336</v>
      </c>
      <c r="B41" s="174" t="s">
        <v>217</v>
      </c>
      <c r="C41" s="175"/>
      <c r="D41" s="176"/>
      <c r="E41" s="176"/>
      <c r="F41" s="173"/>
    </row>
    <row r="42" spans="1:6" s="38" customFormat="1" ht="15" customHeight="1">
      <c r="A42" s="180"/>
      <c r="B42" s="174" t="s">
        <v>218</v>
      </c>
      <c r="C42" s="175" t="s">
        <v>216</v>
      </c>
      <c r="D42" s="176">
        <v>120</v>
      </c>
      <c r="E42" s="391"/>
      <c r="F42" s="173">
        <f>+D42*E42</f>
        <v>0</v>
      </c>
    </row>
    <row r="43" spans="1:6" s="38" customFormat="1" ht="15" customHeight="1">
      <c r="A43" s="180"/>
      <c r="B43" s="174" t="s">
        <v>219</v>
      </c>
      <c r="C43" s="175" t="s">
        <v>216</v>
      </c>
      <c r="D43" s="176">
        <v>140</v>
      </c>
      <c r="E43" s="391"/>
      <c r="F43" s="173">
        <f>+D43*E43</f>
        <v>0</v>
      </c>
    </row>
    <row r="44" spans="1:6" s="38" customFormat="1" ht="15" customHeight="1">
      <c r="A44" s="180"/>
      <c r="B44" s="174" t="s">
        <v>220</v>
      </c>
      <c r="C44" s="175" t="s">
        <v>216</v>
      </c>
      <c r="D44" s="176">
        <v>95</v>
      </c>
      <c r="E44" s="391"/>
      <c r="F44" s="173">
        <f>+D44*E44</f>
        <v>0</v>
      </c>
    </row>
    <row r="45" spans="1:6" s="38" customFormat="1" ht="15" customHeight="1">
      <c r="A45" s="187" t="s">
        <v>337</v>
      </c>
      <c r="B45" s="174" t="s">
        <v>221</v>
      </c>
      <c r="C45" s="175"/>
      <c r="D45" s="176"/>
      <c r="E45" s="176"/>
      <c r="F45" s="173"/>
    </row>
    <row r="46" spans="1:6" s="38" customFormat="1" ht="15" customHeight="1">
      <c r="A46" s="180"/>
      <c r="B46" s="174" t="s">
        <v>222</v>
      </c>
      <c r="C46" s="175" t="s">
        <v>216</v>
      </c>
      <c r="D46" s="176">
        <v>190</v>
      </c>
      <c r="E46" s="391"/>
      <c r="F46" s="173">
        <f>+D46*E46</f>
        <v>0</v>
      </c>
    </row>
    <row r="47" spans="1:6" s="38" customFormat="1" ht="15" customHeight="1">
      <c r="A47" s="180"/>
      <c r="B47" s="174" t="s">
        <v>223</v>
      </c>
      <c r="C47" s="175" t="s">
        <v>216</v>
      </c>
      <c r="D47" s="176">
        <v>170</v>
      </c>
      <c r="E47" s="391"/>
      <c r="F47" s="173">
        <f>+D47*E47</f>
        <v>0</v>
      </c>
    </row>
    <row r="48" spans="1:6" s="38" customFormat="1" ht="15" customHeight="1">
      <c r="A48" s="187" t="s">
        <v>338</v>
      </c>
      <c r="B48" s="174" t="s">
        <v>224</v>
      </c>
      <c r="C48" s="175"/>
      <c r="D48" s="176"/>
      <c r="E48" s="176"/>
      <c r="F48" s="173"/>
    </row>
    <row r="49" spans="1:6" s="38" customFormat="1" ht="15" customHeight="1">
      <c r="A49" s="180"/>
      <c r="B49" s="174" t="s">
        <v>225</v>
      </c>
      <c r="C49" s="175" t="s">
        <v>216</v>
      </c>
      <c r="D49" s="176">
        <v>30</v>
      </c>
      <c r="E49" s="391"/>
      <c r="F49" s="173">
        <f>+D49*E49</f>
        <v>0</v>
      </c>
    </row>
    <row r="50" spans="1:6" s="38" customFormat="1" ht="15" customHeight="1">
      <c r="A50" s="180"/>
      <c r="B50" s="174" t="s">
        <v>226</v>
      </c>
      <c r="C50" s="175" t="s">
        <v>216</v>
      </c>
      <c r="D50" s="176">
        <v>30</v>
      </c>
      <c r="E50" s="391"/>
      <c r="F50" s="173">
        <f>+D50*E50</f>
        <v>0</v>
      </c>
    </row>
    <row r="51" spans="1:6" s="38" customFormat="1" ht="15" customHeight="1">
      <c r="A51" s="187" t="s">
        <v>339</v>
      </c>
      <c r="B51" s="174" t="s">
        <v>227</v>
      </c>
      <c r="C51" s="175"/>
      <c r="D51" s="176"/>
      <c r="E51" s="176"/>
      <c r="F51" s="173"/>
    </row>
    <row r="52" spans="1:6" s="38" customFormat="1" ht="15" customHeight="1">
      <c r="A52" s="180"/>
      <c r="B52" s="174" t="s">
        <v>228</v>
      </c>
      <c r="C52" s="175" t="s">
        <v>216</v>
      </c>
      <c r="D52" s="176">
        <v>110</v>
      </c>
      <c r="E52" s="391"/>
      <c r="F52" s="173">
        <f>+D52*E52</f>
        <v>0</v>
      </c>
    </row>
    <row r="53" spans="1:6" s="38" customFormat="1" ht="15" customHeight="1">
      <c r="A53" s="180"/>
      <c r="B53" s="174" t="s">
        <v>229</v>
      </c>
      <c r="C53" s="175" t="s">
        <v>216</v>
      </c>
      <c r="D53" s="176">
        <v>35</v>
      </c>
      <c r="E53" s="391"/>
      <c r="F53" s="173">
        <f>+D53*E53</f>
        <v>0</v>
      </c>
    </row>
    <row r="54" spans="1:6" s="38" customFormat="1" ht="15" customHeight="1">
      <c r="A54" s="187" t="s">
        <v>340</v>
      </c>
      <c r="B54" s="174" t="s">
        <v>230</v>
      </c>
      <c r="C54" s="175"/>
      <c r="D54" s="176"/>
      <c r="E54" s="176"/>
      <c r="F54" s="173"/>
    </row>
    <row r="55" spans="1:6" s="38" customFormat="1" ht="15" customHeight="1">
      <c r="A55" s="180"/>
      <c r="B55" s="174" t="s">
        <v>319</v>
      </c>
      <c r="C55" s="175" t="s">
        <v>216</v>
      </c>
      <c r="D55" s="176">
        <v>60</v>
      </c>
      <c r="E55" s="391"/>
      <c r="F55" s="173">
        <f>+D55*E55</f>
        <v>0</v>
      </c>
    </row>
    <row r="56" spans="1:6" s="38" customFormat="1" ht="15" customHeight="1">
      <c r="A56" s="187" t="s">
        <v>341</v>
      </c>
      <c r="B56" s="174" t="s">
        <v>231</v>
      </c>
      <c r="C56" s="175"/>
      <c r="D56" s="176"/>
      <c r="E56" s="176"/>
      <c r="F56" s="173"/>
    </row>
    <row r="57" spans="1:6" s="38" customFormat="1" ht="15" customHeight="1">
      <c r="A57" s="180"/>
      <c r="B57" s="174" t="s">
        <v>319</v>
      </c>
      <c r="C57" s="175" t="s">
        <v>216</v>
      </c>
      <c r="D57" s="176">
        <v>550</v>
      </c>
      <c r="E57" s="391"/>
      <c r="F57" s="173">
        <f>+D57*E57</f>
        <v>0</v>
      </c>
    </row>
    <row r="58" spans="1:6" s="38" customFormat="1" ht="15" customHeight="1">
      <c r="A58" s="180"/>
      <c r="B58" s="174" t="s">
        <v>320</v>
      </c>
      <c r="C58" s="175" t="s">
        <v>216</v>
      </c>
      <c r="D58" s="176">
        <v>170</v>
      </c>
      <c r="E58" s="391"/>
      <c r="F58" s="173">
        <f>+D58*E58</f>
        <v>0</v>
      </c>
    </row>
    <row r="59" spans="1:6" s="38" customFormat="1" ht="15" customHeight="1">
      <c r="A59" s="180"/>
      <c r="B59" s="174" t="s">
        <v>321</v>
      </c>
      <c r="C59" s="175" t="s">
        <v>216</v>
      </c>
      <c r="D59" s="176">
        <v>30</v>
      </c>
      <c r="E59" s="393"/>
      <c r="F59" s="173">
        <f>+D59*E59</f>
        <v>0</v>
      </c>
    </row>
    <row r="60" spans="1:6" s="38" customFormat="1" ht="15" customHeight="1">
      <c r="A60" s="180"/>
      <c r="B60" s="174" t="s">
        <v>322</v>
      </c>
      <c r="C60" s="175" t="s">
        <v>216</v>
      </c>
      <c r="D60" s="176">
        <v>30</v>
      </c>
      <c r="E60" s="393"/>
      <c r="F60" s="173">
        <f>+D60*E60</f>
        <v>0</v>
      </c>
    </row>
    <row r="61" spans="1:6" s="38" customFormat="1" ht="15" customHeight="1">
      <c r="A61" s="187" t="s">
        <v>342</v>
      </c>
      <c r="B61" s="174" t="s">
        <v>232</v>
      </c>
      <c r="C61" s="175"/>
      <c r="D61" s="176"/>
      <c r="E61" s="176"/>
      <c r="F61" s="173"/>
    </row>
    <row r="62" spans="1:6" s="38" customFormat="1" ht="15" customHeight="1">
      <c r="A62" s="180"/>
      <c r="B62" s="174" t="s">
        <v>233</v>
      </c>
      <c r="C62" s="175" t="s">
        <v>216</v>
      </c>
      <c r="D62" s="176">
        <v>140</v>
      </c>
      <c r="E62" s="391"/>
      <c r="F62" s="173">
        <f>+D62*E62</f>
        <v>0</v>
      </c>
    </row>
    <row r="63" spans="1:6" s="38" customFormat="1" ht="15" customHeight="1">
      <c r="A63" s="187" t="s">
        <v>343</v>
      </c>
      <c r="B63" s="174" t="s">
        <v>234</v>
      </c>
      <c r="C63" s="175" t="s">
        <v>94</v>
      </c>
      <c r="D63" s="176">
        <v>28</v>
      </c>
      <c r="E63" s="391"/>
      <c r="F63" s="173">
        <f>+D63*E63</f>
        <v>0</v>
      </c>
    </row>
    <row r="64" spans="1:6" s="38" customFormat="1" ht="15" customHeight="1">
      <c r="A64" s="187" t="s">
        <v>344</v>
      </c>
      <c r="B64" s="174" t="s">
        <v>235</v>
      </c>
      <c r="C64" s="175" t="s">
        <v>94</v>
      </c>
      <c r="D64" s="176">
        <v>16</v>
      </c>
      <c r="E64" s="391"/>
      <c r="F64" s="173">
        <f>+D64*E64</f>
        <v>0</v>
      </c>
    </row>
    <row r="65" spans="1:6" s="38" customFormat="1" ht="15" customHeight="1">
      <c r="A65" s="187" t="s">
        <v>345</v>
      </c>
      <c r="B65" s="174" t="s">
        <v>236</v>
      </c>
      <c r="C65" s="175" t="s">
        <v>94</v>
      </c>
      <c r="D65" s="176">
        <v>4</v>
      </c>
      <c r="E65" s="391"/>
      <c r="F65" s="173">
        <f>+D65*E65</f>
        <v>0</v>
      </c>
    </row>
    <row r="66" spans="1:6" s="38" customFormat="1" ht="15" customHeight="1">
      <c r="A66" s="187" t="s">
        <v>346</v>
      </c>
      <c r="B66" s="174" t="s">
        <v>237</v>
      </c>
      <c r="C66" s="175"/>
      <c r="D66" s="176"/>
      <c r="E66" s="176"/>
      <c r="F66" s="173"/>
    </row>
    <row r="67" spans="1:6" s="38" customFormat="1" ht="15" customHeight="1">
      <c r="A67" s="180"/>
      <c r="B67" s="174" t="s">
        <v>363</v>
      </c>
      <c r="C67" s="175" t="s">
        <v>94</v>
      </c>
      <c r="D67" s="176">
        <v>11</v>
      </c>
      <c r="E67" s="391"/>
      <c r="F67" s="173">
        <f>+D67*E67</f>
        <v>0</v>
      </c>
    </row>
    <row r="68" spans="1:6" s="38" customFormat="1" ht="15" customHeight="1">
      <c r="A68" s="187" t="s">
        <v>347</v>
      </c>
      <c r="B68" s="174" t="s">
        <v>238</v>
      </c>
      <c r="C68" s="175"/>
      <c r="D68" s="176"/>
      <c r="E68" s="188"/>
      <c r="F68" s="173"/>
    </row>
    <row r="69" spans="1:6" s="38" customFormat="1" ht="15" customHeight="1">
      <c r="A69" s="187"/>
      <c r="B69" s="174" t="s">
        <v>239</v>
      </c>
      <c r="C69" s="175"/>
      <c r="D69" s="176"/>
      <c r="E69" s="188"/>
      <c r="F69" s="173"/>
    </row>
    <row r="70" spans="1:6" s="38" customFormat="1" ht="15" customHeight="1">
      <c r="A70" s="180"/>
      <c r="B70" s="174" t="s">
        <v>362</v>
      </c>
      <c r="C70" s="175" t="s">
        <v>94</v>
      </c>
      <c r="D70" s="176">
        <v>6</v>
      </c>
      <c r="E70" s="393"/>
      <c r="F70" s="173">
        <f>+D70*E70</f>
        <v>0</v>
      </c>
    </row>
    <row r="71" spans="1:6" s="38" customFormat="1" ht="15" customHeight="1">
      <c r="A71" s="180" t="s">
        <v>348</v>
      </c>
      <c r="B71" s="174" t="s">
        <v>507</v>
      </c>
      <c r="C71" s="175" t="s">
        <v>2</v>
      </c>
      <c r="D71" s="176">
        <v>1</v>
      </c>
      <c r="E71" s="393"/>
      <c r="F71" s="173">
        <f>+D71*E71</f>
        <v>0</v>
      </c>
    </row>
    <row r="72" spans="1:6" s="38" customFormat="1" ht="15" customHeight="1">
      <c r="A72" s="180"/>
      <c r="B72" s="174" t="s">
        <v>240</v>
      </c>
      <c r="C72" s="175"/>
      <c r="D72" s="176"/>
      <c r="E72" s="188"/>
      <c r="F72" s="173"/>
    </row>
    <row r="73" spans="1:6" s="38" customFormat="1" ht="15" customHeight="1">
      <c r="A73" s="180"/>
      <c r="B73" s="189" t="s">
        <v>356</v>
      </c>
      <c r="C73" s="175"/>
      <c r="D73" s="176"/>
      <c r="E73" s="188"/>
      <c r="F73" s="173"/>
    </row>
    <row r="74" spans="1:6" s="38" customFormat="1" ht="15" customHeight="1">
      <c r="A74" s="180"/>
      <c r="B74" s="174" t="s">
        <v>357</v>
      </c>
      <c r="C74" s="175"/>
      <c r="D74" s="176"/>
      <c r="E74" s="188"/>
      <c r="F74" s="173"/>
    </row>
    <row r="75" spans="1:6" s="38" customFormat="1" ht="15" customHeight="1">
      <c r="A75" s="180"/>
      <c r="B75" s="174" t="s">
        <v>358</v>
      </c>
      <c r="C75" s="175"/>
      <c r="D75" s="176"/>
      <c r="E75" s="188"/>
      <c r="F75" s="173"/>
    </row>
    <row r="76" spans="1:6" s="38" customFormat="1" ht="15" customHeight="1">
      <c r="A76" s="180"/>
      <c r="B76" s="174" t="s">
        <v>359</v>
      </c>
      <c r="C76" s="175"/>
      <c r="D76" s="176"/>
      <c r="E76" s="188"/>
      <c r="F76" s="173"/>
    </row>
    <row r="77" spans="1:6" s="38" customFormat="1" ht="15" customHeight="1">
      <c r="A77" s="180"/>
      <c r="B77" s="174" t="s">
        <v>360</v>
      </c>
      <c r="C77" s="175"/>
      <c r="D77" s="176"/>
      <c r="E77" s="188"/>
      <c r="F77" s="173"/>
    </row>
    <row r="78" spans="1:6" s="38" customFormat="1" ht="15" customHeight="1">
      <c r="A78" s="180"/>
      <c r="B78" s="174" t="s">
        <v>361</v>
      </c>
      <c r="C78" s="175"/>
      <c r="D78" s="176"/>
      <c r="E78" s="188"/>
      <c r="F78" s="173"/>
    </row>
    <row r="79" spans="1:6" s="38" customFormat="1" ht="15" customHeight="1">
      <c r="A79" s="187" t="s">
        <v>349</v>
      </c>
      <c r="B79" s="174" t="s">
        <v>241</v>
      </c>
      <c r="C79" s="175" t="s">
        <v>96</v>
      </c>
      <c r="D79" s="176">
        <v>20</v>
      </c>
      <c r="E79" s="391"/>
      <c r="F79" s="173">
        <f>+D79*E79</f>
        <v>0</v>
      </c>
    </row>
    <row r="80" spans="1:6" s="38" customFormat="1" ht="15" customHeight="1">
      <c r="A80" s="187" t="s">
        <v>350</v>
      </c>
      <c r="B80" s="174" t="s">
        <v>242</v>
      </c>
      <c r="C80" s="175"/>
      <c r="D80" s="176"/>
      <c r="E80" s="176"/>
      <c r="F80" s="173"/>
    </row>
    <row r="81" spans="1:6" s="38" customFormat="1" ht="15" customHeight="1">
      <c r="A81" s="180"/>
      <c r="B81" s="174" t="s">
        <v>243</v>
      </c>
      <c r="C81" s="175" t="s">
        <v>87</v>
      </c>
      <c r="D81" s="176">
        <v>2</v>
      </c>
      <c r="E81" s="391"/>
      <c r="F81" s="173">
        <f t="shared" ref="F81:F86" si="0">+D81*E81</f>
        <v>0</v>
      </c>
    </row>
    <row r="82" spans="1:6" s="38" customFormat="1" ht="15" customHeight="1">
      <c r="A82" s="187" t="s">
        <v>351</v>
      </c>
      <c r="B82" s="174" t="s">
        <v>244</v>
      </c>
      <c r="C82" s="175" t="s">
        <v>2</v>
      </c>
      <c r="D82" s="176">
        <v>1</v>
      </c>
      <c r="E82" s="391"/>
      <c r="F82" s="173">
        <f t="shared" si="0"/>
        <v>0</v>
      </c>
    </row>
    <row r="83" spans="1:6" s="38" customFormat="1" ht="15" customHeight="1">
      <c r="A83" s="187" t="s">
        <v>352</v>
      </c>
      <c r="B83" s="174" t="s">
        <v>245</v>
      </c>
      <c r="C83" s="175" t="s">
        <v>2</v>
      </c>
      <c r="D83" s="176">
        <v>1</v>
      </c>
      <c r="E83" s="391"/>
      <c r="F83" s="173">
        <f t="shared" si="0"/>
        <v>0</v>
      </c>
    </row>
    <row r="84" spans="1:6" s="38" customFormat="1" ht="15" customHeight="1">
      <c r="A84" s="180" t="s">
        <v>353</v>
      </c>
      <c r="B84" s="174" t="s">
        <v>246</v>
      </c>
      <c r="C84" s="175" t="s">
        <v>96</v>
      </c>
      <c r="D84" s="176">
        <v>190</v>
      </c>
      <c r="E84" s="391"/>
      <c r="F84" s="173">
        <f t="shared" si="0"/>
        <v>0</v>
      </c>
    </row>
    <row r="85" spans="1:6" s="38" customFormat="1" ht="15" customHeight="1">
      <c r="A85" s="187" t="s">
        <v>354</v>
      </c>
      <c r="B85" s="174" t="s">
        <v>247</v>
      </c>
      <c r="C85" s="175" t="s">
        <v>216</v>
      </c>
      <c r="D85" s="176">
        <v>20</v>
      </c>
      <c r="E85" s="391"/>
      <c r="F85" s="173">
        <f t="shared" si="0"/>
        <v>0</v>
      </c>
    </row>
    <row r="86" spans="1:6" s="38" customFormat="1" ht="15" customHeight="1">
      <c r="A86" s="180" t="s">
        <v>355</v>
      </c>
      <c r="B86" s="174" t="s">
        <v>248</v>
      </c>
      <c r="C86" s="175" t="s">
        <v>2</v>
      </c>
      <c r="D86" s="176">
        <v>1</v>
      </c>
      <c r="E86" s="391"/>
      <c r="F86" s="173">
        <f t="shared" si="0"/>
        <v>0</v>
      </c>
    </row>
    <row r="87" spans="1:6" s="38" customFormat="1" ht="15" customHeight="1">
      <c r="A87" s="180"/>
      <c r="B87" s="174"/>
      <c r="C87" s="175"/>
      <c r="D87" s="176"/>
      <c r="E87" s="176"/>
      <c r="F87" s="173"/>
    </row>
    <row r="88" spans="1:6" s="38" customFormat="1" ht="15" customHeight="1" thickBot="1">
      <c r="A88" s="180"/>
      <c r="B88" s="253" t="s">
        <v>438</v>
      </c>
      <c r="C88" s="253"/>
      <c r="D88" s="253"/>
      <c r="E88" s="253"/>
      <c r="F88" s="222">
        <f>SUM(F39:F87)</f>
        <v>0</v>
      </c>
    </row>
    <row r="89" spans="1:6" ht="15" customHeight="1" thickTop="1">
      <c r="A89" s="166"/>
      <c r="B89" s="79"/>
      <c r="C89" s="5"/>
      <c r="D89" s="151"/>
      <c r="E89" s="151"/>
      <c r="F89" s="152"/>
    </row>
    <row r="90" spans="1:6" s="38" customFormat="1" ht="15" customHeight="1" thickBot="1">
      <c r="A90" s="190" t="s">
        <v>7</v>
      </c>
      <c r="B90" s="214" t="s">
        <v>384</v>
      </c>
      <c r="C90" s="191"/>
      <c r="D90" s="242"/>
      <c r="E90" s="192"/>
      <c r="F90" s="193"/>
    </row>
    <row r="91" spans="1:6" s="38" customFormat="1" ht="15" customHeight="1" thickTop="1">
      <c r="A91" s="180"/>
      <c r="B91" s="174"/>
      <c r="C91" s="175"/>
      <c r="D91" s="176"/>
      <c r="E91" s="176"/>
      <c r="F91" s="173"/>
    </row>
    <row r="92" spans="1:6" s="38" customFormat="1" ht="15" customHeight="1">
      <c r="A92" s="180"/>
      <c r="B92" s="181" t="s">
        <v>249</v>
      </c>
      <c r="C92" s="175"/>
      <c r="D92" s="176"/>
      <c r="E92" s="176"/>
      <c r="F92" s="173"/>
    </row>
    <row r="93" spans="1:6" s="38" customFormat="1" ht="47.25" customHeight="1">
      <c r="A93" s="180"/>
      <c r="B93" s="255" t="s">
        <v>508</v>
      </c>
      <c r="C93" s="255"/>
      <c r="D93" s="255"/>
      <c r="E93" s="255"/>
      <c r="F93" s="173"/>
    </row>
    <row r="94" spans="1:6" s="38" customFormat="1" ht="15" customHeight="1">
      <c r="A94" s="187" t="s">
        <v>364</v>
      </c>
      <c r="B94" s="174" t="s">
        <v>366</v>
      </c>
      <c r="C94" s="175"/>
      <c r="D94" s="176"/>
      <c r="E94" s="188"/>
      <c r="F94" s="173"/>
    </row>
    <row r="95" spans="1:6" s="38" customFormat="1" ht="15" customHeight="1">
      <c r="A95" s="180"/>
      <c r="B95" s="174" t="s">
        <v>365</v>
      </c>
      <c r="C95" s="175" t="s">
        <v>2</v>
      </c>
      <c r="D95" s="176">
        <v>1</v>
      </c>
      <c r="E95" s="393"/>
      <c r="F95" s="173">
        <f>+D95*E95</f>
        <v>0</v>
      </c>
    </row>
    <row r="96" spans="1:6" s="38" customFormat="1" ht="15" customHeight="1">
      <c r="A96" s="187" t="s">
        <v>367</v>
      </c>
      <c r="B96" s="174" t="s">
        <v>250</v>
      </c>
      <c r="C96" s="175"/>
      <c r="D96" s="176"/>
      <c r="E96" s="188"/>
      <c r="F96" s="173"/>
    </row>
    <row r="97" spans="1:6" s="38" customFormat="1" ht="15" customHeight="1">
      <c r="A97" s="187"/>
      <c r="B97" s="174" t="s">
        <v>368</v>
      </c>
      <c r="C97" s="175" t="s">
        <v>94</v>
      </c>
      <c r="D97" s="176">
        <v>1</v>
      </c>
      <c r="E97" s="393"/>
      <c r="F97" s="173">
        <f>+D97*E97</f>
        <v>0</v>
      </c>
    </row>
    <row r="98" spans="1:6" s="38" customFormat="1" ht="15" customHeight="1">
      <c r="A98" s="187" t="s">
        <v>369</v>
      </c>
      <c r="B98" s="174" t="s">
        <v>251</v>
      </c>
      <c r="C98" s="175"/>
      <c r="D98" s="176"/>
      <c r="E98" s="176"/>
      <c r="F98" s="173"/>
    </row>
    <row r="99" spans="1:6" s="38" customFormat="1" ht="15" customHeight="1">
      <c r="A99" s="180"/>
      <c r="B99" s="195">
        <v>0.41666666666666669</v>
      </c>
      <c r="C99" s="175" t="s">
        <v>94</v>
      </c>
      <c r="D99" s="176">
        <v>12</v>
      </c>
      <c r="E99" s="391"/>
      <c r="F99" s="173">
        <f>+D99*E99</f>
        <v>0</v>
      </c>
    </row>
    <row r="100" spans="1:6" s="38" customFormat="1" ht="15" customHeight="1">
      <c r="A100" s="180"/>
      <c r="B100" s="174" t="s">
        <v>385</v>
      </c>
      <c r="C100" s="175" t="s">
        <v>94</v>
      </c>
      <c r="D100" s="176">
        <v>11</v>
      </c>
      <c r="E100" s="391"/>
      <c r="F100" s="173">
        <f>+D100*E100</f>
        <v>0</v>
      </c>
    </row>
    <row r="101" spans="1:6" s="38" customFormat="1" ht="15" customHeight="1">
      <c r="A101" s="187" t="s">
        <v>370</v>
      </c>
      <c r="B101" s="174" t="s">
        <v>252</v>
      </c>
      <c r="C101" s="175"/>
      <c r="D101" s="176"/>
      <c r="E101" s="188"/>
      <c r="F101" s="173"/>
    </row>
    <row r="102" spans="1:6" s="38" customFormat="1" ht="15" customHeight="1">
      <c r="A102" s="180"/>
      <c r="B102" s="174" t="s">
        <v>385</v>
      </c>
      <c r="C102" s="175" t="s">
        <v>94</v>
      </c>
      <c r="D102" s="176">
        <v>1</v>
      </c>
      <c r="E102" s="393"/>
      <c r="F102" s="173">
        <f>+D102*E102</f>
        <v>0</v>
      </c>
    </row>
    <row r="103" spans="1:6" s="38" customFormat="1" ht="15" customHeight="1">
      <c r="A103" s="187" t="s">
        <v>371</v>
      </c>
      <c r="B103" s="174" t="s">
        <v>253</v>
      </c>
      <c r="C103" s="175"/>
      <c r="D103" s="176"/>
      <c r="E103" s="188"/>
      <c r="F103" s="173"/>
    </row>
    <row r="104" spans="1:6" s="38" customFormat="1" ht="15" customHeight="1">
      <c r="A104" s="187"/>
      <c r="B104" s="174" t="s">
        <v>254</v>
      </c>
      <c r="C104" s="175"/>
      <c r="D104" s="176"/>
      <c r="E104" s="188"/>
      <c r="F104" s="173"/>
    </row>
    <row r="105" spans="1:6" s="38" customFormat="1" ht="15" customHeight="1">
      <c r="A105" s="180"/>
      <c r="B105" s="195">
        <v>0.41666666666666669</v>
      </c>
      <c r="C105" s="175" t="s">
        <v>94</v>
      </c>
      <c r="D105" s="176">
        <v>3</v>
      </c>
      <c r="E105" s="393"/>
      <c r="F105" s="173">
        <f>+D105*E105</f>
        <v>0</v>
      </c>
    </row>
    <row r="106" spans="1:6" s="38" customFormat="1" ht="15" customHeight="1">
      <c r="A106" s="180"/>
      <c r="B106" s="174" t="s">
        <v>386</v>
      </c>
      <c r="C106" s="175" t="s">
        <v>94</v>
      </c>
      <c r="D106" s="176">
        <v>1</v>
      </c>
      <c r="E106" s="393"/>
      <c r="F106" s="173">
        <f>+D106*E106</f>
        <v>0</v>
      </c>
    </row>
    <row r="107" spans="1:6" s="38" customFormat="1" ht="15" customHeight="1">
      <c r="A107" s="187" t="s">
        <v>372</v>
      </c>
      <c r="B107" s="174" t="s">
        <v>255</v>
      </c>
      <c r="C107" s="175"/>
      <c r="D107" s="176"/>
      <c r="E107" s="188"/>
      <c r="F107" s="173"/>
    </row>
    <row r="108" spans="1:6" s="38" customFormat="1" ht="15" customHeight="1">
      <c r="A108" s="180"/>
      <c r="B108" s="174" t="s">
        <v>387</v>
      </c>
      <c r="C108" s="175" t="s">
        <v>94</v>
      </c>
      <c r="D108" s="176">
        <v>6</v>
      </c>
      <c r="E108" s="393"/>
      <c r="F108" s="173">
        <f>+D108*E108</f>
        <v>0</v>
      </c>
    </row>
    <row r="109" spans="1:6" s="38" customFormat="1" ht="15" customHeight="1">
      <c r="A109" s="187" t="s">
        <v>373</v>
      </c>
      <c r="B109" s="174" t="s">
        <v>256</v>
      </c>
      <c r="C109" s="175"/>
      <c r="D109" s="176"/>
      <c r="E109" s="188"/>
      <c r="F109" s="173"/>
    </row>
    <row r="110" spans="1:6" s="38" customFormat="1" ht="15" customHeight="1">
      <c r="A110" s="180"/>
      <c r="B110" s="174" t="s">
        <v>388</v>
      </c>
      <c r="C110" s="175" t="s">
        <v>94</v>
      </c>
      <c r="D110" s="176">
        <v>1</v>
      </c>
      <c r="E110" s="393"/>
      <c r="F110" s="173">
        <f>+D110*E110</f>
        <v>0</v>
      </c>
    </row>
    <row r="111" spans="1:6" s="38" customFormat="1" ht="15" customHeight="1">
      <c r="A111" s="187" t="s">
        <v>374</v>
      </c>
      <c r="B111" s="174" t="s">
        <v>257</v>
      </c>
      <c r="C111" s="175" t="s">
        <v>94</v>
      </c>
      <c r="D111" s="176">
        <v>1</v>
      </c>
      <c r="E111" s="393"/>
      <c r="F111" s="173">
        <f>+D111*E111</f>
        <v>0</v>
      </c>
    </row>
    <row r="112" spans="1:6" s="38" customFormat="1" ht="15" customHeight="1">
      <c r="A112" s="180" t="s">
        <v>375</v>
      </c>
      <c r="B112" s="174" t="s">
        <v>258</v>
      </c>
      <c r="C112" s="175"/>
      <c r="D112" s="176"/>
      <c r="E112" s="188"/>
      <c r="F112" s="173"/>
    </row>
    <row r="113" spans="1:6" s="38" customFormat="1" ht="15" customHeight="1">
      <c r="A113" s="180"/>
      <c r="B113" s="174" t="s">
        <v>383</v>
      </c>
      <c r="C113" s="175" t="s">
        <v>94</v>
      </c>
      <c r="D113" s="176">
        <v>1</v>
      </c>
      <c r="E113" s="393"/>
      <c r="F113" s="173">
        <f>+D113*E113</f>
        <v>0</v>
      </c>
    </row>
    <row r="114" spans="1:6" s="38" customFormat="1" ht="15" customHeight="1">
      <c r="A114" s="187" t="s">
        <v>376</v>
      </c>
      <c r="B114" s="174" t="s">
        <v>259</v>
      </c>
      <c r="C114" s="175" t="s">
        <v>94</v>
      </c>
      <c r="D114" s="176">
        <v>1</v>
      </c>
      <c r="E114" s="393"/>
      <c r="F114" s="173">
        <f>+D114*E114</f>
        <v>0</v>
      </c>
    </row>
    <row r="115" spans="1:6" s="38" customFormat="1" ht="15" customHeight="1">
      <c r="A115" s="187" t="s">
        <v>377</v>
      </c>
      <c r="B115" s="174" t="s">
        <v>260</v>
      </c>
      <c r="C115" s="175" t="s">
        <v>94</v>
      </c>
      <c r="D115" s="176">
        <v>120</v>
      </c>
      <c r="E115" s="391"/>
      <c r="F115" s="173">
        <f>+D115*E115</f>
        <v>0</v>
      </c>
    </row>
    <row r="116" spans="1:6" s="38" customFormat="1" ht="15" customHeight="1">
      <c r="A116" s="187" t="s">
        <v>378</v>
      </c>
      <c r="B116" s="174" t="s">
        <v>261</v>
      </c>
      <c r="C116" s="175" t="s">
        <v>2</v>
      </c>
      <c r="D116" s="176">
        <v>1</v>
      </c>
      <c r="E116" s="391"/>
      <c r="F116" s="173">
        <f>+D116*E116</f>
        <v>0</v>
      </c>
    </row>
    <row r="117" spans="1:6" s="38" customFormat="1" ht="15" customHeight="1">
      <c r="A117" s="187" t="s">
        <v>379</v>
      </c>
      <c r="B117" s="174" t="s">
        <v>262</v>
      </c>
      <c r="C117" s="175" t="s">
        <v>2</v>
      </c>
      <c r="D117" s="176">
        <v>1</v>
      </c>
      <c r="E117" s="391"/>
      <c r="F117" s="173">
        <f>+D117*E117</f>
        <v>0</v>
      </c>
    </row>
    <row r="118" spans="1:6" s="38" customFormat="1" ht="15.75" customHeight="1">
      <c r="A118" s="180"/>
      <c r="B118" s="255" t="s">
        <v>448</v>
      </c>
      <c r="C118" s="255"/>
      <c r="D118" s="255"/>
      <c r="E118" s="255"/>
      <c r="F118" s="173"/>
    </row>
    <row r="119" spans="1:6" s="38" customFormat="1" ht="15" hidden="1" customHeight="1">
      <c r="A119" s="180"/>
      <c r="B119" s="255"/>
      <c r="C119" s="255"/>
      <c r="D119" s="255"/>
      <c r="E119" s="255"/>
      <c r="F119" s="173"/>
    </row>
    <row r="120" spans="1:6" s="38" customFormat="1" ht="15" customHeight="1">
      <c r="A120" s="180"/>
      <c r="B120" s="194"/>
      <c r="C120" s="194"/>
      <c r="D120" s="243"/>
      <c r="E120" s="194"/>
      <c r="F120" s="173"/>
    </row>
    <row r="121" spans="1:6" s="38" customFormat="1" ht="15" customHeight="1">
      <c r="A121" s="180"/>
      <c r="B121" s="181" t="s">
        <v>263</v>
      </c>
      <c r="C121" s="175"/>
      <c r="D121" s="176"/>
      <c r="E121" s="176"/>
      <c r="F121" s="173"/>
    </row>
    <row r="122" spans="1:6" s="38" customFormat="1" ht="15" customHeight="1">
      <c r="A122" s="180" t="s">
        <v>14</v>
      </c>
      <c r="B122" s="174" t="s">
        <v>382</v>
      </c>
      <c r="C122" s="175"/>
      <c r="D122" s="176"/>
      <c r="E122" s="176"/>
      <c r="F122" s="173"/>
    </row>
    <row r="123" spans="1:6" s="38" customFormat="1" ht="15" customHeight="1">
      <c r="A123" s="187" t="s">
        <v>381</v>
      </c>
      <c r="B123" s="174" t="s">
        <v>264</v>
      </c>
      <c r="C123" s="175"/>
      <c r="D123" s="176"/>
      <c r="E123" s="188"/>
      <c r="F123" s="173"/>
    </row>
    <row r="124" spans="1:6" s="38" customFormat="1" ht="15" customHeight="1">
      <c r="A124" s="180"/>
      <c r="B124" s="174" t="s">
        <v>389</v>
      </c>
      <c r="C124" s="175" t="s">
        <v>94</v>
      </c>
      <c r="D124" s="176">
        <v>1</v>
      </c>
      <c r="E124" s="393"/>
      <c r="F124" s="173">
        <f>+D124*E124</f>
        <v>0</v>
      </c>
    </row>
    <row r="125" spans="1:6" s="38" customFormat="1" ht="15" customHeight="1">
      <c r="A125" s="187" t="s">
        <v>391</v>
      </c>
      <c r="B125" s="174" t="s">
        <v>265</v>
      </c>
      <c r="C125" s="175"/>
      <c r="D125" s="176"/>
      <c r="E125" s="188"/>
      <c r="F125" s="173"/>
    </row>
    <row r="126" spans="1:6" s="38" customFormat="1" ht="15" customHeight="1">
      <c r="A126" s="180"/>
      <c r="B126" s="174" t="s">
        <v>390</v>
      </c>
      <c r="C126" s="175" t="s">
        <v>94</v>
      </c>
      <c r="D126" s="176">
        <v>1</v>
      </c>
      <c r="E126" s="393"/>
      <c r="F126" s="173">
        <f>+D126*E126</f>
        <v>0</v>
      </c>
    </row>
    <row r="127" spans="1:6" s="38" customFormat="1" ht="15" customHeight="1">
      <c r="A127" s="180"/>
      <c r="B127" s="174"/>
      <c r="C127" s="175"/>
      <c r="D127" s="176"/>
      <c r="E127" s="176"/>
      <c r="F127" s="173"/>
    </row>
    <row r="128" spans="1:6" s="38" customFormat="1" ht="15" customHeight="1">
      <c r="A128" s="180"/>
      <c r="B128" s="181" t="s">
        <v>380</v>
      </c>
      <c r="C128" s="175"/>
      <c r="D128" s="176"/>
      <c r="E128" s="176"/>
      <c r="F128" s="173"/>
    </row>
    <row r="129" spans="1:6" s="38" customFormat="1" ht="15" customHeight="1">
      <c r="A129" s="180"/>
      <c r="B129" s="174" t="s">
        <v>392</v>
      </c>
      <c r="C129" s="175"/>
      <c r="D129" s="176"/>
      <c r="E129" s="176"/>
      <c r="F129" s="173"/>
    </row>
    <row r="130" spans="1:6" s="38" customFormat="1" ht="15" customHeight="1">
      <c r="A130" s="187" t="s">
        <v>393</v>
      </c>
      <c r="B130" s="174" t="s">
        <v>250</v>
      </c>
      <c r="C130" s="175"/>
      <c r="D130" s="176"/>
      <c r="E130" s="188"/>
      <c r="F130" s="173"/>
    </row>
    <row r="131" spans="1:6" s="38" customFormat="1" ht="15" customHeight="1">
      <c r="A131" s="187"/>
      <c r="B131" s="174" t="s">
        <v>394</v>
      </c>
      <c r="C131" s="175" t="s">
        <v>94</v>
      </c>
      <c r="D131" s="176">
        <v>1</v>
      </c>
      <c r="E131" s="393"/>
      <c r="F131" s="173">
        <f>+D131*E131</f>
        <v>0</v>
      </c>
    </row>
    <row r="132" spans="1:6" s="38" customFormat="1" ht="15" customHeight="1">
      <c r="A132" s="187"/>
      <c r="B132" s="174"/>
      <c r="C132" s="175"/>
      <c r="D132" s="176"/>
      <c r="E132" s="188"/>
      <c r="F132" s="173"/>
    </row>
    <row r="133" spans="1:6" s="38" customFormat="1" ht="18.75" customHeight="1">
      <c r="A133" s="187"/>
      <c r="B133" s="255" t="s">
        <v>489</v>
      </c>
      <c r="C133" s="255"/>
      <c r="D133" s="255"/>
      <c r="E133" s="255"/>
      <c r="F133" s="173"/>
    </row>
    <row r="134" spans="1:6" s="38" customFormat="1" ht="15" customHeight="1">
      <c r="A134" s="187"/>
      <c r="B134" s="174"/>
      <c r="C134" s="175"/>
      <c r="D134" s="176"/>
      <c r="E134" s="188"/>
      <c r="F134" s="173" t="s">
        <v>14</v>
      </c>
    </row>
    <row r="135" spans="1:6" s="38" customFormat="1" ht="83.25" customHeight="1">
      <c r="A135" s="165" t="s">
        <v>484</v>
      </c>
      <c r="B135" s="150" t="s">
        <v>495</v>
      </c>
      <c r="C135" s="81" t="s">
        <v>2</v>
      </c>
      <c r="D135" s="75">
        <v>1</v>
      </c>
      <c r="E135" s="394"/>
      <c r="F135" s="239">
        <f t="shared" ref="F135:F141" si="1">+D135*E135</f>
        <v>0</v>
      </c>
    </row>
    <row r="136" spans="1:6" s="38" customFormat="1" ht="42.75" customHeight="1">
      <c r="A136" s="165" t="s">
        <v>486</v>
      </c>
      <c r="B136" s="150" t="s">
        <v>491</v>
      </c>
      <c r="C136" s="175"/>
      <c r="D136" s="75"/>
      <c r="E136" s="188"/>
      <c r="F136" s="239" t="s">
        <v>14</v>
      </c>
    </row>
    <row r="137" spans="1:6" s="38" customFormat="1" ht="15" customHeight="1">
      <c r="A137" s="217" t="s">
        <v>485</v>
      </c>
      <c r="B137" s="174" t="s">
        <v>494</v>
      </c>
      <c r="C137" s="175" t="s">
        <v>94</v>
      </c>
      <c r="D137" s="75">
        <v>1</v>
      </c>
      <c r="E137" s="393"/>
      <c r="F137" s="239">
        <f t="shared" si="1"/>
        <v>0</v>
      </c>
    </row>
    <row r="138" spans="1:6" s="38" customFormat="1" ht="15" customHeight="1">
      <c r="A138" s="217" t="s">
        <v>485</v>
      </c>
      <c r="B138" s="174" t="s">
        <v>493</v>
      </c>
      <c r="C138" s="175" t="s">
        <v>94</v>
      </c>
      <c r="D138" s="75">
        <v>1</v>
      </c>
      <c r="E138" s="393"/>
      <c r="F138" s="239">
        <f t="shared" si="1"/>
        <v>0</v>
      </c>
    </row>
    <row r="139" spans="1:6" s="38" customFormat="1" ht="15" customHeight="1">
      <c r="A139" s="217" t="s">
        <v>485</v>
      </c>
      <c r="B139" s="174" t="s">
        <v>492</v>
      </c>
      <c r="C139" s="175" t="s">
        <v>94</v>
      </c>
      <c r="D139" s="75">
        <v>2</v>
      </c>
      <c r="E139" s="393"/>
      <c r="F139" s="239">
        <f t="shared" si="1"/>
        <v>0</v>
      </c>
    </row>
    <row r="140" spans="1:6" s="38" customFormat="1" ht="58.5" customHeight="1">
      <c r="A140" s="165" t="s">
        <v>487</v>
      </c>
      <c r="B140" s="17" t="s">
        <v>488</v>
      </c>
      <c r="C140" s="57" t="s">
        <v>94</v>
      </c>
      <c r="D140" s="75">
        <v>3</v>
      </c>
      <c r="E140" s="394"/>
      <c r="F140" s="239">
        <f t="shared" si="1"/>
        <v>0</v>
      </c>
    </row>
    <row r="141" spans="1:6" s="38" customFormat="1" ht="43.5" customHeight="1">
      <c r="A141" s="240" t="s">
        <v>490</v>
      </c>
      <c r="B141" s="150" t="s">
        <v>496</v>
      </c>
      <c r="C141" s="57" t="s">
        <v>2</v>
      </c>
      <c r="D141" s="75">
        <v>1</v>
      </c>
      <c r="E141" s="394"/>
      <c r="F141" s="239">
        <f t="shared" si="1"/>
        <v>0</v>
      </c>
    </row>
    <row r="142" spans="1:6" s="38" customFormat="1" ht="15" customHeight="1">
      <c r="A142" s="187"/>
      <c r="C142" s="175"/>
      <c r="D142" s="176"/>
      <c r="E142" s="188"/>
      <c r="F142" s="173"/>
    </row>
    <row r="143" spans="1:6" s="38" customFormat="1" ht="15" customHeight="1">
      <c r="A143" s="187"/>
      <c r="B143" s="174"/>
      <c r="C143" s="175"/>
      <c r="D143" s="176"/>
      <c r="E143" s="188"/>
      <c r="F143" s="173"/>
    </row>
    <row r="144" spans="1:6" s="38" customFormat="1" ht="15" customHeight="1" thickBot="1">
      <c r="A144" s="187"/>
      <c r="B144" s="253" t="s">
        <v>440</v>
      </c>
      <c r="C144" s="253"/>
      <c r="D144" s="253"/>
      <c r="E144" s="253"/>
      <c r="F144" s="222">
        <f>SUM(F93:F141)</f>
        <v>0</v>
      </c>
    </row>
    <row r="145" spans="1:6" s="38" customFormat="1" ht="15" customHeight="1" thickTop="1">
      <c r="A145" s="180"/>
      <c r="B145" s="174"/>
      <c r="C145" s="175"/>
      <c r="D145" s="176"/>
      <c r="E145" s="176"/>
      <c r="F145" s="173"/>
    </row>
    <row r="146" spans="1:6" s="38" customFormat="1" ht="15" customHeight="1" thickBot="1">
      <c r="A146" s="184" t="s">
        <v>8</v>
      </c>
      <c r="B146" s="185" t="s">
        <v>266</v>
      </c>
      <c r="C146" s="215"/>
      <c r="D146" s="192"/>
      <c r="E146" s="192"/>
      <c r="F146" s="216"/>
    </row>
    <row r="147" spans="1:6" s="38" customFormat="1" ht="15" customHeight="1" thickTop="1">
      <c r="A147" s="187" t="s">
        <v>395</v>
      </c>
      <c r="B147" s="174" t="s">
        <v>267</v>
      </c>
      <c r="C147" s="175"/>
      <c r="D147" s="176"/>
      <c r="E147" s="176"/>
      <c r="F147" s="173"/>
    </row>
    <row r="148" spans="1:6" s="38" customFormat="1" ht="15" customHeight="1">
      <c r="A148" s="180"/>
      <c r="B148" s="174" t="s">
        <v>268</v>
      </c>
      <c r="C148" s="175" t="s">
        <v>2</v>
      </c>
      <c r="D148" s="176">
        <v>1</v>
      </c>
      <c r="E148" s="391"/>
      <c r="F148" s="173">
        <f>+D148*E148</f>
        <v>0</v>
      </c>
    </row>
    <row r="149" spans="1:6" s="38" customFormat="1" ht="15" customHeight="1">
      <c r="A149" s="182"/>
      <c r="B149" s="181"/>
      <c r="C149" s="175"/>
      <c r="D149" s="176"/>
      <c r="E149" s="176"/>
      <c r="F149" s="197"/>
    </row>
    <row r="150" spans="1:6" s="38" customFormat="1" ht="15" customHeight="1" thickBot="1">
      <c r="A150" s="182"/>
      <c r="B150" s="253"/>
      <c r="C150" s="253"/>
      <c r="D150" s="253"/>
      <c r="E150" s="253"/>
      <c r="F150" s="222">
        <f>SUM(F148:F149)</f>
        <v>0</v>
      </c>
    </row>
    <row r="151" spans="1:6" s="38" customFormat="1" ht="15" customHeight="1" thickTop="1">
      <c r="A151" s="180"/>
      <c r="B151" s="198"/>
      <c r="C151" s="175"/>
      <c r="D151" s="176"/>
      <c r="E151" s="176"/>
      <c r="F151" s="197"/>
    </row>
    <row r="152" spans="1:6" s="38" customFormat="1" ht="15" customHeight="1" thickBot="1">
      <c r="A152" s="58" t="s">
        <v>396</v>
      </c>
      <c r="B152" s="185" t="s">
        <v>397</v>
      </c>
      <c r="C152" s="191"/>
      <c r="D152" s="242"/>
      <c r="E152" s="192"/>
      <c r="F152" s="193"/>
    </row>
    <row r="153" spans="1:6" s="38" customFormat="1" ht="15" customHeight="1" thickTop="1">
      <c r="A153" s="104"/>
      <c r="B153" s="174"/>
      <c r="C153" s="175"/>
      <c r="D153" s="176"/>
      <c r="E153" s="176"/>
      <c r="F153" s="173"/>
    </row>
    <row r="154" spans="1:6" s="38" customFormat="1" ht="15" customHeight="1">
      <c r="A154" s="104"/>
      <c r="B154" s="181" t="s">
        <v>269</v>
      </c>
      <c r="C154" s="175"/>
      <c r="D154" s="188"/>
      <c r="E154" s="176"/>
      <c r="F154" s="173"/>
    </row>
    <row r="155" spans="1:6" s="38" customFormat="1" ht="15" customHeight="1">
      <c r="A155" s="104"/>
      <c r="B155" s="169" t="s">
        <v>398</v>
      </c>
      <c r="C155" s="175"/>
      <c r="D155" s="188"/>
      <c r="E155" s="176"/>
      <c r="F155" s="173"/>
    </row>
    <row r="156" spans="1:6" s="38" customFormat="1" ht="15" customHeight="1">
      <c r="A156" s="104"/>
      <c r="B156" s="169"/>
      <c r="C156" s="175"/>
      <c r="D156" s="188"/>
      <c r="E156" s="188"/>
      <c r="F156" s="173"/>
    </row>
    <row r="157" spans="1:6" s="38" customFormat="1" ht="15" customHeight="1">
      <c r="A157" s="104" t="s">
        <v>399</v>
      </c>
      <c r="B157" s="198" t="s">
        <v>270</v>
      </c>
      <c r="C157" s="175"/>
      <c r="D157" s="176"/>
      <c r="E157" s="176"/>
      <c r="F157" s="173"/>
    </row>
    <row r="158" spans="1:6" s="38" customFormat="1" ht="15" customHeight="1">
      <c r="A158" s="104"/>
      <c r="B158" s="198" t="s">
        <v>400</v>
      </c>
      <c r="C158" s="175" t="s">
        <v>94</v>
      </c>
      <c r="D158" s="176">
        <v>4</v>
      </c>
      <c r="E158" s="391"/>
      <c r="F158" s="173">
        <f>+D158*E158</f>
        <v>0</v>
      </c>
    </row>
    <row r="159" spans="1:6" s="38" customFormat="1" ht="15" customHeight="1">
      <c r="A159" s="217" t="s">
        <v>401</v>
      </c>
      <c r="B159" s="174" t="s">
        <v>271</v>
      </c>
      <c r="C159" s="175"/>
      <c r="D159" s="188"/>
      <c r="E159" s="176"/>
      <c r="F159" s="173"/>
    </row>
    <row r="160" spans="1:6" s="38" customFormat="1" ht="15" customHeight="1">
      <c r="A160" s="104"/>
      <c r="B160" s="198" t="s">
        <v>272</v>
      </c>
      <c r="C160" s="175"/>
      <c r="D160" s="176"/>
      <c r="E160" s="176"/>
      <c r="F160" s="173"/>
    </row>
    <row r="161" spans="1:6" s="38" customFormat="1" ht="15" customHeight="1">
      <c r="A161" s="104"/>
      <c r="B161" s="174" t="s">
        <v>402</v>
      </c>
      <c r="C161" s="175" t="s">
        <v>216</v>
      </c>
      <c r="D161" s="188">
        <v>40</v>
      </c>
      <c r="E161" s="393"/>
      <c r="F161" s="173">
        <f>+D161*E161</f>
        <v>0</v>
      </c>
    </row>
    <row r="162" spans="1:6" s="38" customFormat="1" ht="15" customHeight="1">
      <c r="A162" s="217" t="s">
        <v>403</v>
      </c>
      <c r="B162" s="174" t="s">
        <v>273</v>
      </c>
      <c r="C162" s="175"/>
      <c r="D162" s="188"/>
      <c r="E162" s="188"/>
      <c r="F162" s="173"/>
    </row>
    <row r="163" spans="1:6" s="38" customFormat="1" ht="15" customHeight="1">
      <c r="A163" s="217"/>
      <c r="B163" s="174" t="s">
        <v>274</v>
      </c>
      <c r="C163" s="175" t="s">
        <v>94</v>
      </c>
      <c r="D163" s="188">
        <v>4</v>
      </c>
      <c r="E163" s="391"/>
      <c r="F163" s="173">
        <f>+D163*E163</f>
        <v>0</v>
      </c>
    </row>
    <row r="164" spans="1:6" s="38" customFormat="1" ht="15" customHeight="1">
      <c r="A164" s="217" t="s">
        <v>404</v>
      </c>
      <c r="B164" s="174" t="s">
        <v>275</v>
      </c>
      <c r="C164" s="175"/>
      <c r="D164" s="188"/>
      <c r="E164" s="188"/>
      <c r="F164" s="173"/>
    </row>
    <row r="165" spans="1:6" s="38" customFormat="1" ht="15" customHeight="1">
      <c r="A165" s="217"/>
      <c r="B165" s="174" t="s">
        <v>323</v>
      </c>
      <c r="C165" s="175" t="s">
        <v>216</v>
      </c>
      <c r="D165" s="188">
        <v>40</v>
      </c>
      <c r="E165" s="393"/>
      <c r="F165" s="173">
        <f>+D165*E165</f>
        <v>0</v>
      </c>
    </row>
    <row r="166" spans="1:6" s="38" customFormat="1" ht="15" customHeight="1">
      <c r="A166" s="217" t="s">
        <v>405</v>
      </c>
      <c r="B166" s="174" t="s">
        <v>276</v>
      </c>
      <c r="C166" s="175" t="s">
        <v>2</v>
      </c>
      <c r="D166" s="188">
        <v>1</v>
      </c>
      <c r="E166" s="393"/>
      <c r="F166" s="173">
        <f>+D166*E166</f>
        <v>0</v>
      </c>
    </row>
    <row r="167" spans="1:6" s="38" customFormat="1" ht="15" customHeight="1">
      <c r="A167" s="217" t="s">
        <v>406</v>
      </c>
      <c r="B167" s="174" t="s">
        <v>277</v>
      </c>
      <c r="C167" s="175" t="s">
        <v>2</v>
      </c>
      <c r="D167" s="188">
        <v>1</v>
      </c>
      <c r="E167" s="393"/>
      <c r="F167" s="173">
        <f>+D167*E167</f>
        <v>0</v>
      </c>
    </row>
    <row r="168" spans="1:6" s="38" customFormat="1" ht="15" customHeight="1">
      <c r="A168" s="217"/>
      <c r="B168" s="174"/>
      <c r="C168" s="175"/>
      <c r="D168" s="188"/>
      <c r="E168" s="188"/>
      <c r="F168" s="173"/>
    </row>
    <row r="169" spans="1:6" s="38" customFormat="1" ht="15" customHeight="1" thickBot="1">
      <c r="A169" s="187"/>
      <c r="B169" s="257" t="s">
        <v>436</v>
      </c>
      <c r="C169" s="257"/>
      <c r="D169" s="257"/>
      <c r="E169" s="257"/>
      <c r="F169" s="222">
        <f>SUM(F158:F167)</f>
        <v>0</v>
      </c>
    </row>
    <row r="170" spans="1:6" s="38" customFormat="1" ht="15" customHeight="1" thickTop="1">
      <c r="A170" s="180"/>
      <c r="B170" s="174"/>
      <c r="C170" s="175"/>
      <c r="D170" s="176"/>
      <c r="E170" s="176"/>
      <c r="F170" s="173"/>
    </row>
    <row r="171" spans="1:6" s="38" customFormat="1" ht="15" customHeight="1" thickBot="1">
      <c r="A171" s="184" t="s">
        <v>9</v>
      </c>
      <c r="B171" s="185" t="s">
        <v>407</v>
      </c>
      <c r="C171" s="215"/>
      <c r="D171" s="192"/>
      <c r="E171" s="192"/>
      <c r="F171" s="216"/>
    </row>
    <row r="172" spans="1:6" s="38" customFormat="1" ht="15" customHeight="1" thickTop="1">
      <c r="A172" s="180"/>
      <c r="B172" s="181" t="s">
        <v>408</v>
      </c>
      <c r="C172" s="175"/>
      <c r="D172" s="176"/>
      <c r="E172" s="176"/>
      <c r="F172" s="173"/>
    </row>
    <row r="173" spans="1:6" s="38" customFormat="1" ht="15" customHeight="1">
      <c r="A173" s="180"/>
      <c r="B173" s="181" t="s">
        <v>278</v>
      </c>
      <c r="C173" s="175"/>
      <c r="D173" s="176"/>
      <c r="E173" s="176"/>
      <c r="F173" s="173"/>
    </row>
    <row r="174" spans="1:6" s="38" customFormat="1" ht="15" customHeight="1">
      <c r="A174" s="180"/>
      <c r="B174" s="174"/>
      <c r="C174" s="175"/>
      <c r="D174" s="176"/>
      <c r="E174" s="176"/>
      <c r="F174" s="173"/>
    </row>
    <row r="175" spans="1:6" s="38" customFormat="1" ht="15" customHeight="1">
      <c r="A175" s="180" t="s">
        <v>409</v>
      </c>
      <c r="B175" s="174" t="s">
        <v>279</v>
      </c>
      <c r="C175" s="175" t="s">
        <v>94</v>
      </c>
      <c r="D175" s="176">
        <v>1</v>
      </c>
      <c r="E175" s="391"/>
      <c r="F175" s="173">
        <f>+D175*E175</f>
        <v>0</v>
      </c>
    </row>
    <row r="176" spans="1:6" s="38" customFormat="1" ht="15" customHeight="1">
      <c r="A176" s="180"/>
      <c r="B176" s="174" t="s">
        <v>280</v>
      </c>
      <c r="C176" s="175"/>
      <c r="D176" s="176"/>
      <c r="E176" s="176"/>
      <c r="F176" s="173"/>
    </row>
    <row r="177" spans="1:6" s="38" customFormat="1" ht="15" customHeight="1">
      <c r="A177" s="180"/>
      <c r="B177" s="174" t="s">
        <v>281</v>
      </c>
      <c r="C177" s="175"/>
      <c r="D177" s="176"/>
      <c r="E177" s="176"/>
      <c r="F177" s="173"/>
    </row>
    <row r="178" spans="1:6" s="38" customFormat="1" ht="15" customHeight="1">
      <c r="A178" s="180"/>
      <c r="B178" s="174" t="s">
        <v>282</v>
      </c>
      <c r="C178" s="175"/>
      <c r="D178" s="176"/>
      <c r="E178" s="176"/>
      <c r="F178" s="173"/>
    </row>
    <row r="179" spans="1:6" s="38" customFormat="1" ht="15" customHeight="1">
      <c r="A179" s="180" t="s">
        <v>410</v>
      </c>
      <c r="B179" s="174" t="s">
        <v>283</v>
      </c>
      <c r="C179" s="175"/>
      <c r="D179" s="176"/>
      <c r="E179" s="176"/>
      <c r="F179" s="173"/>
    </row>
    <row r="180" spans="1:6" s="38" customFormat="1" ht="15" customHeight="1">
      <c r="A180" s="180"/>
      <c r="B180" s="174" t="s">
        <v>284</v>
      </c>
      <c r="C180" s="175" t="s">
        <v>94</v>
      </c>
      <c r="D180" s="176">
        <v>1</v>
      </c>
      <c r="E180" s="391"/>
      <c r="F180" s="173">
        <f>+D180*E180</f>
        <v>0</v>
      </c>
    </row>
    <row r="181" spans="1:6" s="38" customFormat="1" ht="15" customHeight="1">
      <c r="A181" s="180" t="s">
        <v>411</v>
      </c>
      <c r="B181" s="174" t="s">
        <v>285</v>
      </c>
      <c r="C181" s="175" t="s">
        <v>94</v>
      </c>
      <c r="D181" s="176">
        <v>1</v>
      </c>
      <c r="E181" s="391"/>
      <c r="F181" s="173">
        <f>+D181*E181</f>
        <v>0</v>
      </c>
    </row>
    <row r="182" spans="1:6" s="38" customFormat="1" ht="15" customHeight="1">
      <c r="A182" s="180" t="s">
        <v>412</v>
      </c>
      <c r="B182" s="174" t="s">
        <v>286</v>
      </c>
      <c r="C182" s="175" t="s">
        <v>2</v>
      </c>
      <c r="D182" s="176">
        <v>1</v>
      </c>
      <c r="E182" s="391"/>
      <c r="F182" s="173">
        <f>+D182*E182</f>
        <v>0</v>
      </c>
    </row>
    <row r="183" spans="1:6" s="38" customFormat="1" ht="15" customHeight="1">
      <c r="A183" s="180"/>
      <c r="B183" s="174" t="s">
        <v>287</v>
      </c>
      <c r="C183" s="175"/>
      <c r="D183" s="176"/>
      <c r="E183" s="176"/>
      <c r="F183" s="173"/>
    </row>
    <row r="184" spans="1:6" s="38" customFormat="1" ht="15" customHeight="1">
      <c r="A184" s="180" t="s">
        <v>413</v>
      </c>
      <c r="B184" s="198" t="s">
        <v>288</v>
      </c>
      <c r="C184" s="175"/>
      <c r="D184" s="176"/>
      <c r="E184" s="176"/>
      <c r="F184" s="173"/>
    </row>
    <row r="185" spans="1:6" s="38" customFormat="1" ht="15" customHeight="1">
      <c r="A185" s="180"/>
      <c r="B185" s="198" t="s">
        <v>289</v>
      </c>
      <c r="C185" s="175" t="s">
        <v>216</v>
      </c>
      <c r="D185" s="176">
        <v>190</v>
      </c>
      <c r="E185" s="391"/>
      <c r="F185" s="173">
        <f>+D185*E185</f>
        <v>0</v>
      </c>
    </row>
    <row r="186" spans="1:6" s="38" customFormat="1" ht="15" customHeight="1">
      <c r="A186" s="180" t="s">
        <v>414</v>
      </c>
      <c r="B186" s="174" t="s">
        <v>290</v>
      </c>
      <c r="C186" s="175"/>
      <c r="D186" s="188"/>
      <c r="E186" s="176"/>
      <c r="F186" s="173"/>
    </row>
    <row r="187" spans="1:6" s="38" customFormat="1" ht="15" customHeight="1">
      <c r="A187" s="180"/>
      <c r="B187" s="174" t="s">
        <v>416</v>
      </c>
      <c r="C187" s="175" t="s">
        <v>216</v>
      </c>
      <c r="D187" s="188">
        <v>190</v>
      </c>
      <c r="E187" s="393"/>
      <c r="F187" s="173">
        <f>+D187*E187</f>
        <v>0</v>
      </c>
    </row>
    <row r="188" spans="1:6" s="38" customFormat="1" ht="15" customHeight="1">
      <c r="A188" s="180" t="s">
        <v>415</v>
      </c>
      <c r="B188" s="198" t="s">
        <v>277</v>
      </c>
      <c r="C188" s="175" t="s">
        <v>2</v>
      </c>
      <c r="D188" s="176">
        <v>1</v>
      </c>
      <c r="E188" s="391"/>
      <c r="F188" s="173">
        <f>+D188*E188</f>
        <v>0</v>
      </c>
    </row>
    <row r="189" spans="1:6" s="38" customFormat="1" ht="15" customHeight="1">
      <c r="A189" s="182"/>
      <c r="B189" s="182"/>
      <c r="C189" s="175"/>
      <c r="D189" s="176"/>
      <c r="E189" s="176"/>
      <c r="F189" s="197"/>
    </row>
    <row r="190" spans="1:6" s="38" customFormat="1" ht="15" customHeight="1" thickBot="1">
      <c r="A190" s="182"/>
      <c r="B190" s="257" t="s">
        <v>437</v>
      </c>
      <c r="C190" s="257"/>
      <c r="D190" s="257"/>
      <c r="E190" s="257"/>
      <c r="F190" s="222">
        <f>SUM(F174:F188)</f>
        <v>0</v>
      </c>
    </row>
    <row r="191" spans="1:6" s="38" customFormat="1" ht="15" customHeight="1" thickTop="1">
      <c r="A191" s="182"/>
      <c r="B191" s="182"/>
      <c r="C191" s="175"/>
      <c r="D191" s="176"/>
      <c r="E191" s="176"/>
      <c r="F191" s="197"/>
    </row>
    <row r="192" spans="1:6" s="38" customFormat="1" ht="15" customHeight="1" thickBot="1">
      <c r="A192" s="184" t="s">
        <v>10</v>
      </c>
      <c r="B192" s="218" t="s">
        <v>417</v>
      </c>
      <c r="C192" s="219"/>
      <c r="D192" s="216"/>
      <c r="E192" s="220"/>
      <c r="F192" s="216"/>
    </row>
    <row r="193" spans="1:6" s="38" customFormat="1" ht="15" customHeight="1" thickTop="1">
      <c r="A193" s="183"/>
      <c r="B193" s="223"/>
      <c r="C193" s="199"/>
      <c r="D193" s="173"/>
      <c r="E193" s="167"/>
      <c r="F193" s="173"/>
    </row>
    <row r="194" spans="1:6" s="38" customFormat="1" ht="15" customHeight="1">
      <c r="A194" s="187" t="s">
        <v>419</v>
      </c>
      <c r="B194" s="200" t="s">
        <v>420</v>
      </c>
      <c r="C194" s="199" t="s">
        <v>2</v>
      </c>
      <c r="D194" s="173">
        <v>1</v>
      </c>
      <c r="E194" s="395"/>
      <c r="F194" s="167">
        <f>+D194*E194</f>
        <v>0</v>
      </c>
    </row>
    <row r="195" spans="1:6" s="38" customFormat="1" ht="15" customHeight="1">
      <c r="A195" s="180" t="s">
        <v>418</v>
      </c>
      <c r="B195" s="201" t="s">
        <v>421</v>
      </c>
      <c r="C195" s="199"/>
      <c r="D195" s="173"/>
      <c r="E195" s="167"/>
      <c r="F195" s="167"/>
    </row>
    <row r="196" spans="1:6" s="38" customFormat="1" ht="15" customHeight="1">
      <c r="A196" s="180"/>
      <c r="B196" s="201" t="s">
        <v>291</v>
      </c>
      <c r="C196" s="199"/>
      <c r="D196" s="173"/>
      <c r="E196" s="167"/>
      <c r="F196" s="167"/>
    </row>
    <row r="197" spans="1:6" s="38" customFormat="1" ht="15" customHeight="1">
      <c r="A197" s="180"/>
      <c r="B197" s="201" t="s">
        <v>292</v>
      </c>
      <c r="C197" s="199"/>
      <c r="D197" s="173"/>
      <c r="E197" s="167"/>
      <c r="F197" s="167"/>
    </row>
    <row r="198" spans="1:6" s="38" customFormat="1" ht="15" customHeight="1">
      <c r="A198" s="180"/>
      <c r="B198" s="201" t="s">
        <v>422</v>
      </c>
      <c r="C198" s="199"/>
      <c r="D198" s="173"/>
      <c r="E198" s="167"/>
      <c r="F198" s="167"/>
    </row>
    <row r="199" spans="1:6" s="38" customFormat="1" ht="15" customHeight="1">
      <c r="A199" s="180"/>
      <c r="B199" s="201" t="s">
        <v>293</v>
      </c>
      <c r="C199" s="199"/>
      <c r="D199" s="173"/>
      <c r="E199" s="167"/>
      <c r="F199" s="167"/>
    </row>
    <row r="200" spans="1:6" s="38" customFormat="1" ht="15" customHeight="1">
      <c r="A200" s="180"/>
      <c r="B200" s="201" t="s">
        <v>294</v>
      </c>
      <c r="C200" s="199"/>
      <c r="D200" s="173"/>
      <c r="E200" s="167"/>
      <c r="F200" s="167"/>
    </row>
    <row r="201" spans="1:6" s="38" customFormat="1" ht="15" customHeight="1">
      <c r="A201" s="175"/>
      <c r="B201" s="201" t="s">
        <v>295</v>
      </c>
      <c r="C201" s="199"/>
      <c r="D201" s="173"/>
      <c r="E201" s="167"/>
      <c r="F201" s="167"/>
    </row>
    <row r="202" spans="1:6" s="38" customFormat="1" ht="15" customHeight="1">
      <c r="A202" s="175" t="s">
        <v>14</v>
      </c>
      <c r="B202" s="201" t="s">
        <v>296</v>
      </c>
      <c r="C202" s="199"/>
      <c r="D202" s="173"/>
      <c r="E202" s="167"/>
      <c r="F202" s="167"/>
    </row>
    <row r="203" spans="1:6" s="38" customFormat="1" ht="15" customHeight="1">
      <c r="A203" s="180" t="s">
        <v>14</v>
      </c>
      <c r="B203" s="201" t="s">
        <v>297</v>
      </c>
      <c r="C203" s="199"/>
      <c r="D203" s="173"/>
      <c r="E203" s="167"/>
      <c r="F203" s="167"/>
    </row>
    <row r="204" spans="1:6" s="38" customFormat="1" ht="15" customHeight="1">
      <c r="A204" s="180"/>
      <c r="B204" s="200" t="s">
        <v>298</v>
      </c>
      <c r="C204" s="199"/>
      <c r="D204" s="173"/>
      <c r="E204" s="167"/>
      <c r="F204" s="167"/>
    </row>
    <row r="205" spans="1:6" s="38" customFormat="1" ht="15" customHeight="1">
      <c r="A205" s="180"/>
      <c r="B205" s="201" t="s">
        <v>298</v>
      </c>
      <c r="C205" s="199"/>
      <c r="D205" s="173"/>
      <c r="E205" s="167"/>
      <c r="F205" s="167"/>
    </row>
    <row r="206" spans="1:6" s="38" customFormat="1" ht="15" customHeight="1">
      <c r="A206" s="180"/>
      <c r="B206" s="201" t="s">
        <v>299</v>
      </c>
      <c r="C206" s="199"/>
      <c r="D206" s="173"/>
      <c r="E206" s="167"/>
      <c r="F206" s="167"/>
    </row>
    <row r="207" spans="1:6" s="38" customFormat="1" ht="15" customHeight="1">
      <c r="A207" s="180"/>
      <c r="B207" s="201" t="s">
        <v>300</v>
      </c>
      <c r="C207" s="199"/>
      <c r="D207" s="173"/>
      <c r="E207" s="167"/>
      <c r="F207" s="167"/>
    </row>
    <row r="208" spans="1:6" s="38" customFormat="1" ht="15" customHeight="1">
      <c r="A208" s="180"/>
      <c r="B208" s="201" t="s">
        <v>301</v>
      </c>
      <c r="C208" s="199"/>
      <c r="D208" s="173"/>
      <c r="E208" s="167"/>
      <c r="F208" s="167"/>
    </row>
    <row r="209" spans="1:6" s="38" customFormat="1" ht="15" customHeight="1">
      <c r="A209" s="180"/>
      <c r="B209" s="201" t="s">
        <v>302</v>
      </c>
      <c r="C209" s="199"/>
      <c r="D209" s="173"/>
      <c r="E209" s="167"/>
      <c r="F209" s="167"/>
    </row>
    <row r="210" spans="1:6" s="38" customFormat="1" ht="15" customHeight="1">
      <c r="A210" s="180"/>
      <c r="B210" s="201" t="s">
        <v>303</v>
      </c>
      <c r="C210" s="199"/>
      <c r="D210" s="173"/>
      <c r="E210" s="167"/>
      <c r="F210" s="167"/>
    </row>
    <row r="211" spans="1:6" s="38" customFormat="1" ht="15" customHeight="1">
      <c r="A211" s="180"/>
      <c r="B211" s="201" t="s">
        <v>304</v>
      </c>
      <c r="C211" s="199"/>
      <c r="D211" s="173"/>
      <c r="E211" s="167"/>
      <c r="F211" s="167"/>
    </row>
    <row r="212" spans="1:6" s="38" customFormat="1" ht="15" customHeight="1">
      <c r="A212" s="180" t="s">
        <v>14</v>
      </c>
      <c r="B212" s="200" t="s">
        <v>423</v>
      </c>
      <c r="C212" s="199"/>
      <c r="D212" s="173"/>
      <c r="E212" s="167"/>
      <c r="F212" s="167"/>
    </row>
    <row r="213" spans="1:6" s="38" customFormat="1" ht="15" customHeight="1">
      <c r="A213" s="180"/>
      <c r="B213" s="200" t="s">
        <v>424</v>
      </c>
      <c r="C213" s="199" t="s">
        <v>94</v>
      </c>
      <c r="D213" s="173">
        <v>1</v>
      </c>
      <c r="E213" s="395"/>
      <c r="F213" s="167">
        <f>+D213*E213</f>
        <v>0</v>
      </c>
    </row>
    <row r="214" spans="1:6" s="38" customFormat="1" ht="15" customHeight="1">
      <c r="A214" s="180" t="s">
        <v>425</v>
      </c>
      <c r="B214" s="200" t="s">
        <v>305</v>
      </c>
      <c r="C214" s="199"/>
      <c r="D214" s="173"/>
      <c r="E214" s="167"/>
      <c r="F214" s="167"/>
    </row>
    <row r="215" spans="1:6" s="38" customFormat="1" ht="15" customHeight="1">
      <c r="A215" s="187"/>
      <c r="B215" s="200" t="s">
        <v>426</v>
      </c>
      <c r="C215" s="199" t="s">
        <v>94</v>
      </c>
      <c r="D215" s="173">
        <v>4</v>
      </c>
      <c r="E215" s="395"/>
      <c r="F215" s="167">
        <f>+D215*E215</f>
        <v>0</v>
      </c>
    </row>
    <row r="216" spans="1:6" s="38" customFormat="1" ht="15" customHeight="1">
      <c r="A216" s="180" t="s">
        <v>427</v>
      </c>
      <c r="B216" s="201" t="s">
        <v>306</v>
      </c>
      <c r="C216" s="199" t="s">
        <v>94</v>
      </c>
      <c r="D216" s="173">
        <v>100</v>
      </c>
      <c r="E216" s="395"/>
      <c r="F216" s="167">
        <f>+D216*E216</f>
        <v>0</v>
      </c>
    </row>
    <row r="217" spans="1:6" s="38" customFormat="1" ht="15" customHeight="1">
      <c r="A217" s="180"/>
      <c r="B217" s="201" t="s">
        <v>307</v>
      </c>
      <c r="C217" s="199"/>
      <c r="D217" s="173"/>
      <c r="E217" s="167"/>
      <c r="F217" s="167"/>
    </row>
    <row r="218" spans="1:6" s="38" customFormat="1" ht="15" customHeight="1">
      <c r="A218" s="180"/>
      <c r="B218" s="201" t="s">
        <v>308</v>
      </c>
      <c r="C218" s="199"/>
      <c r="D218" s="173"/>
      <c r="E218" s="167"/>
      <c r="F218" s="167"/>
    </row>
    <row r="219" spans="1:6" s="38" customFormat="1" ht="15" customHeight="1">
      <c r="A219" s="180"/>
      <c r="B219" s="201" t="s">
        <v>309</v>
      </c>
      <c r="C219" s="199"/>
      <c r="D219" s="173"/>
      <c r="E219" s="167"/>
      <c r="F219" s="167"/>
    </row>
    <row r="220" spans="1:6" s="38" customFormat="1" ht="15" customHeight="1">
      <c r="A220" s="180" t="s">
        <v>14</v>
      </c>
      <c r="B220" s="200" t="s">
        <v>310</v>
      </c>
      <c r="C220" s="199"/>
      <c r="D220" s="173"/>
      <c r="E220" s="167"/>
      <c r="F220" s="167"/>
    </row>
    <row r="221" spans="1:6" s="38" customFormat="1" ht="15" customHeight="1">
      <c r="A221" s="180" t="s">
        <v>14</v>
      </c>
      <c r="B221" s="201" t="s">
        <v>311</v>
      </c>
      <c r="C221" s="199"/>
      <c r="D221" s="173"/>
      <c r="E221" s="167"/>
      <c r="F221" s="167"/>
    </row>
    <row r="222" spans="1:6" s="38" customFormat="1" ht="15" customHeight="1">
      <c r="A222" s="180" t="s">
        <v>428</v>
      </c>
      <c r="B222" s="201" t="s">
        <v>312</v>
      </c>
      <c r="C222" s="199" t="s">
        <v>94</v>
      </c>
      <c r="D222" s="173">
        <v>1</v>
      </c>
      <c r="E222" s="395"/>
      <c r="F222" s="167">
        <f>+D222*E222</f>
        <v>0</v>
      </c>
    </row>
    <row r="223" spans="1:6" s="38" customFormat="1" ht="15" customHeight="1">
      <c r="A223" s="180"/>
      <c r="B223" s="201" t="s">
        <v>313</v>
      </c>
      <c r="C223" s="199"/>
      <c r="D223" s="173"/>
      <c r="E223" s="167"/>
      <c r="F223" s="167"/>
    </row>
    <row r="224" spans="1:6" s="38" customFormat="1" ht="15" customHeight="1">
      <c r="A224" s="180" t="s">
        <v>429</v>
      </c>
      <c r="B224" s="200" t="s">
        <v>314</v>
      </c>
      <c r="C224" s="199"/>
      <c r="D224" s="173"/>
      <c r="E224" s="167"/>
      <c r="F224" s="167"/>
    </row>
    <row r="225" spans="1:6" s="38" customFormat="1" ht="15" customHeight="1">
      <c r="A225" s="180"/>
      <c r="B225" s="200" t="s">
        <v>432</v>
      </c>
      <c r="C225" s="199" t="s">
        <v>216</v>
      </c>
      <c r="D225" s="173">
        <v>40</v>
      </c>
      <c r="E225" s="395"/>
      <c r="F225" s="167">
        <f>+D225*E225</f>
        <v>0</v>
      </c>
    </row>
    <row r="226" spans="1:6" s="38" customFormat="1" ht="15" customHeight="1">
      <c r="A226" s="180"/>
      <c r="B226" s="200" t="s">
        <v>433</v>
      </c>
      <c r="C226" s="199" t="s">
        <v>216</v>
      </c>
      <c r="D226" s="173">
        <v>40</v>
      </c>
      <c r="E226" s="395"/>
      <c r="F226" s="167">
        <f>+D226*E226</f>
        <v>0</v>
      </c>
    </row>
    <row r="227" spans="1:6" s="38" customFormat="1" ht="15" customHeight="1">
      <c r="A227" s="187" t="s">
        <v>430</v>
      </c>
      <c r="B227" s="200" t="s">
        <v>315</v>
      </c>
      <c r="C227" s="199" t="s">
        <v>216</v>
      </c>
      <c r="D227" s="173">
        <v>60</v>
      </c>
      <c r="E227" s="395"/>
      <c r="F227" s="167">
        <f>+D227*E227</f>
        <v>0</v>
      </c>
    </row>
    <row r="228" spans="1:6" s="38" customFormat="1" ht="15" customHeight="1">
      <c r="A228" s="180" t="s">
        <v>431</v>
      </c>
      <c r="B228" s="200" t="s">
        <v>316</v>
      </c>
      <c r="C228" s="199"/>
      <c r="D228" s="173"/>
      <c r="E228" s="167"/>
      <c r="F228" s="167"/>
    </row>
    <row r="229" spans="1:6" s="38" customFormat="1" ht="15" customHeight="1">
      <c r="A229" s="180"/>
      <c r="B229" s="221" t="s">
        <v>434</v>
      </c>
      <c r="C229" s="199" t="s">
        <v>216</v>
      </c>
      <c r="D229" s="173">
        <v>140</v>
      </c>
      <c r="E229" s="395"/>
      <c r="F229" s="167">
        <f>+D229*E229</f>
        <v>0</v>
      </c>
    </row>
    <row r="230" spans="1:6" s="38" customFormat="1" ht="15" customHeight="1">
      <c r="A230" s="182"/>
      <c r="B230" s="182"/>
      <c r="C230" s="175"/>
      <c r="D230" s="176"/>
      <c r="E230" s="176"/>
      <c r="F230" s="197"/>
    </row>
    <row r="231" spans="1:6" s="38" customFormat="1" ht="15" customHeight="1" thickBot="1">
      <c r="A231" s="182"/>
      <c r="B231" s="256" t="s">
        <v>435</v>
      </c>
      <c r="C231" s="256"/>
      <c r="D231" s="256"/>
      <c r="E231" s="256"/>
      <c r="F231" s="222">
        <f>SUM(F194:F230)</f>
        <v>0</v>
      </c>
    </row>
    <row r="232" spans="1:6" s="38" customFormat="1" ht="15" customHeight="1" thickTop="1">
      <c r="A232" s="182"/>
      <c r="B232" s="182"/>
      <c r="C232" s="175"/>
      <c r="D232" s="176"/>
      <c r="E232" s="176"/>
      <c r="F232" s="197"/>
    </row>
    <row r="233" spans="1:6" s="38" customFormat="1" ht="15" customHeight="1">
      <c r="A233" s="180"/>
      <c r="B233" s="180"/>
      <c r="C233" s="175"/>
      <c r="D233" s="176"/>
      <c r="E233" s="176"/>
      <c r="F233" s="173"/>
    </row>
    <row r="234" spans="1:6" s="38" customFormat="1" ht="15" customHeight="1">
      <c r="A234" s="180"/>
      <c r="B234" s="174"/>
      <c r="C234" s="175"/>
      <c r="D234" s="176"/>
      <c r="E234" s="176"/>
      <c r="F234" s="173"/>
    </row>
    <row r="235" spans="1:6" s="38" customFormat="1" ht="20.25" customHeight="1" thickBot="1">
      <c r="A235" s="224" t="s">
        <v>24</v>
      </c>
      <c r="B235" s="252" t="s">
        <v>441</v>
      </c>
      <c r="C235" s="252"/>
      <c r="D235" s="252"/>
      <c r="E235" s="252"/>
      <c r="F235" s="252"/>
    </row>
    <row r="236" spans="1:6" s="38" customFormat="1" ht="15" customHeight="1" thickTop="1">
      <c r="A236" s="180"/>
      <c r="B236" s="180"/>
      <c r="C236" s="175"/>
      <c r="D236" s="176"/>
      <c r="E236" s="176"/>
      <c r="F236" s="173"/>
    </row>
    <row r="237" spans="1:6" s="38" customFormat="1" ht="15" customHeight="1">
      <c r="A237" s="104" t="s">
        <v>5</v>
      </c>
      <c r="B237" s="180" t="s">
        <v>443</v>
      </c>
      <c r="C237" s="175"/>
      <c r="D237" s="176"/>
      <c r="E237" s="225">
        <f>+F34</f>
        <v>0</v>
      </c>
      <c r="F237" s="173" t="s">
        <v>14</v>
      </c>
    </row>
    <row r="238" spans="1:6" s="38" customFormat="1" ht="15" customHeight="1">
      <c r="A238" s="104" t="s">
        <v>6</v>
      </c>
      <c r="B238" s="180" t="s">
        <v>444</v>
      </c>
      <c r="C238" s="175"/>
      <c r="D238" s="176"/>
      <c r="E238" s="225">
        <f>+F88</f>
        <v>0</v>
      </c>
      <c r="F238" s="173" t="s">
        <v>14</v>
      </c>
    </row>
    <row r="239" spans="1:6" s="38" customFormat="1" ht="15" customHeight="1">
      <c r="A239" s="104" t="s">
        <v>7</v>
      </c>
      <c r="B239" s="180" t="s">
        <v>445</v>
      </c>
      <c r="C239" s="175"/>
      <c r="D239" s="176"/>
      <c r="E239" s="225">
        <f>+F144</f>
        <v>0</v>
      </c>
      <c r="F239" s="173"/>
    </row>
    <row r="240" spans="1:6" s="38" customFormat="1" ht="15" customHeight="1">
      <c r="A240" s="104" t="s">
        <v>8</v>
      </c>
      <c r="B240" s="180" t="s">
        <v>442</v>
      </c>
      <c r="C240" s="175"/>
      <c r="D240" s="176"/>
      <c r="E240" s="225">
        <f>+F150</f>
        <v>0</v>
      </c>
      <c r="F240" s="173"/>
    </row>
    <row r="241" spans="1:6" s="38" customFormat="1" ht="15" customHeight="1">
      <c r="A241" s="104" t="s">
        <v>396</v>
      </c>
      <c r="B241" s="180" t="s">
        <v>446</v>
      </c>
      <c r="C241" s="175"/>
      <c r="D241" s="176"/>
      <c r="E241" s="225">
        <f>+F169</f>
        <v>0</v>
      </c>
      <c r="F241" s="173"/>
    </row>
    <row r="242" spans="1:6" s="38" customFormat="1" ht="15" customHeight="1">
      <c r="A242" s="104" t="s">
        <v>9</v>
      </c>
      <c r="B242" s="180" t="s">
        <v>447</v>
      </c>
      <c r="C242" s="175"/>
      <c r="D242" s="176"/>
      <c r="E242" s="225">
        <f>+F190</f>
        <v>0</v>
      </c>
      <c r="F242" s="173"/>
    </row>
    <row r="243" spans="1:6" s="38" customFormat="1" ht="15" customHeight="1">
      <c r="A243" s="104" t="s">
        <v>10</v>
      </c>
      <c r="B243" s="180" t="s">
        <v>449</v>
      </c>
      <c r="C243" s="175"/>
      <c r="D243" s="176"/>
      <c r="E243" s="225">
        <f>+F231</f>
        <v>0</v>
      </c>
      <c r="F243" s="173"/>
    </row>
    <row r="244" spans="1:6" s="38" customFormat="1" ht="15" customHeight="1">
      <c r="A244" s="104" t="s">
        <v>11</v>
      </c>
      <c r="B244" s="180" t="s">
        <v>514</v>
      </c>
      <c r="C244" s="175"/>
      <c r="D244" s="176"/>
      <c r="E244" s="225">
        <f>SUM(E237:E243)*0.1</f>
        <v>0</v>
      </c>
      <c r="F244" s="173"/>
    </row>
    <row r="245" spans="1:6" s="38" customFormat="1" ht="15" customHeight="1">
      <c r="A245" s="245" t="s">
        <v>12</v>
      </c>
      <c r="B245" s="228" t="s">
        <v>450</v>
      </c>
      <c r="C245" s="196"/>
      <c r="D245" s="244" t="s">
        <v>14</v>
      </c>
      <c r="E245" s="229">
        <v>0</v>
      </c>
      <c r="F245" s="230"/>
    </row>
    <row r="246" spans="1:6" s="38" customFormat="1" ht="15" customHeight="1">
      <c r="A246" s="180"/>
      <c r="B246" s="180"/>
      <c r="C246" s="175"/>
      <c r="D246" s="176"/>
      <c r="E246" s="225" t="s">
        <v>14</v>
      </c>
      <c r="F246" s="173"/>
    </row>
    <row r="247" spans="1:6" s="38" customFormat="1" ht="21.75" customHeight="1" thickBot="1">
      <c r="A247" s="182"/>
      <c r="B247" s="183"/>
      <c r="C247" s="215"/>
      <c r="D247" s="192"/>
      <c r="E247" s="231">
        <f>SUM(E237:E246)</f>
        <v>0</v>
      </c>
      <c r="F247" s="222"/>
    </row>
    <row r="248" spans="1:6" s="38" customFormat="1" ht="13.5" thickTop="1">
      <c r="A248" s="182"/>
      <c r="B248" s="183"/>
      <c r="C248" s="175"/>
      <c r="D248" s="176"/>
      <c r="E248" s="225"/>
      <c r="F248" s="197"/>
    </row>
    <row r="249" spans="1:6" s="38" customFormat="1" ht="12.75">
      <c r="A249" s="182"/>
      <c r="B249" s="180"/>
      <c r="C249" s="175"/>
      <c r="D249" s="188"/>
      <c r="E249" s="226"/>
      <c r="F249" s="197"/>
    </row>
    <row r="250" spans="1:6" s="38" customFormat="1" ht="12.75">
      <c r="A250" s="202"/>
      <c r="B250" s="203"/>
      <c r="C250" s="204"/>
      <c r="D250" s="205"/>
      <c r="E250" s="227"/>
      <c r="F250" s="206"/>
    </row>
    <row r="251" spans="1:6" s="38" customFormat="1" ht="12.75">
      <c r="A251" s="207"/>
      <c r="B251" s="207"/>
      <c r="C251" s="204"/>
      <c r="D251" s="205"/>
      <c r="E251" s="227"/>
      <c r="F251" s="208"/>
    </row>
    <row r="252" spans="1:6" s="38" customFormat="1" ht="12.75">
      <c r="A252" s="207"/>
      <c r="B252" s="207"/>
      <c r="C252" s="204"/>
      <c r="D252" s="205"/>
      <c r="E252" s="205"/>
      <c r="F252" s="208"/>
    </row>
    <row r="253" spans="1:6" s="38" customFormat="1" ht="12.75">
      <c r="A253" s="207"/>
      <c r="B253" s="207"/>
      <c r="C253" s="204"/>
      <c r="D253" s="205"/>
      <c r="E253" s="205"/>
      <c r="F253" s="208"/>
    </row>
    <row r="254" spans="1:6" s="38" customFormat="1" ht="12.75">
      <c r="A254" s="207"/>
      <c r="B254" s="207"/>
      <c r="C254" s="204"/>
      <c r="D254" s="205"/>
      <c r="E254" s="205"/>
      <c r="F254" s="208"/>
    </row>
    <row r="255" spans="1:6" s="38" customFormat="1">
      <c r="A255" s="209"/>
      <c r="B255" s="210"/>
      <c r="C255" s="211"/>
      <c r="D255" s="212"/>
      <c r="E255" s="212"/>
      <c r="F255" s="213"/>
    </row>
    <row r="256" spans="1:6" s="38" customFormat="1">
      <c r="A256" s="209"/>
      <c r="B256" s="210"/>
      <c r="C256" s="211"/>
      <c r="D256" s="212"/>
      <c r="E256" s="212"/>
      <c r="F256" s="213"/>
    </row>
    <row r="257" spans="1:6" s="38" customFormat="1">
      <c r="A257" s="209"/>
      <c r="B257" s="210"/>
      <c r="C257" s="211"/>
      <c r="D257" s="212"/>
      <c r="E257" s="212"/>
      <c r="F257" s="213"/>
    </row>
    <row r="258" spans="1:6" s="38" customFormat="1">
      <c r="A258" s="209"/>
      <c r="B258" s="210"/>
      <c r="C258" s="211"/>
      <c r="D258" s="212"/>
      <c r="E258" s="212"/>
      <c r="F258" s="213"/>
    </row>
    <row r="259" spans="1:6" s="38" customFormat="1">
      <c r="A259" s="209"/>
      <c r="B259" s="210"/>
      <c r="C259" s="211"/>
      <c r="D259" s="212"/>
      <c r="E259" s="212"/>
      <c r="F259" s="213"/>
    </row>
    <row r="260" spans="1:6" s="38" customFormat="1">
      <c r="A260" s="209"/>
      <c r="B260" s="210"/>
      <c r="C260" s="211"/>
      <c r="D260" s="212"/>
      <c r="E260" s="212"/>
      <c r="F260" s="213"/>
    </row>
    <row r="261" spans="1:6" s="38" customFormat="1">
      <c r="A261" s="209"/>
      <c r="B261" s="210"/>
      <c r="C261" s="211"/>
      <c r="D261" s="212"/>
      <c r="E261" s="212"/>
      <c r="F261" s="213"/>
    </row>
    <row r="262" spans="1:6" s="38" customFormat="1">
      <c r="A262" s="209"/>
      <c r="B262" s="210"/>
      <c r="C262" s="211"/>
      <c r="D262" s="212"/>
      <c r="E262" s="212"/>
      <c r="F262" s="213"/>
    </row>
    <row r="263" spans="1:6" s="38" customFormat="1">
      <c r="A263" s="209"/>
      <c r="B263" s="210"/>
      <c r="C263" s="211"/>
      <c r="D263" s="212"/>
      <c r="E263" s="212"/>
      <c r="F263" s="213"/>
    </row>
    <row r="264" spans="1:6" s="38" customFormat="1">
      <c r="A264" s="209"/>
      <c r="B264" s="210"/>
      <c r="C264" s="211"/>
      <c r="D264" s="212"/>
      <c r="E264" s="212"/>
      <c r="F264" s="213"/>
    </row>
  </sheetData>
  <sheetProtection algorithmName="SHA-512" hashValue="6SxO3fQ/k9KM6yGwdjQ4fnIeYhYGTsKB1VUDPCZWH2kopupb+Y+wq0slNWU8mWRCARlihCCDLQS4f0hzYpVOAA==" saltValue="j0jl/ev6+iZcTG8+7CbtrA==" spinCount="100000" sheet="1" objects="1" scenarios="1"/>
  <mergeCells count="16">
    <mergeCell ref="B235:F235"/>
    <mergeCell ref="B88:E88"/>
    <mergeCell ref="B144:E144"/>
    <mergeCell ref="A8:F8"/>
    <mergeCell ref="B11:F11"/>
    <mergeCell ref="B17:F17"/>
    <mergeCell ref="B34:E34"/>
    <mergeCell ref="B13:F13"/>
    <mergeCell ref="B15:F15"/>
    <mergeCell ref="B93:E93"/>
    <mergeCell ref="B118:E119"/>
    <mergeCell ref="B231:E231"/>
    <mergeCell ref="B190:E190"/>
    <mergeCell ref="B169:E169"/>
    <mergeCell ref="B150:E150"/>
    <mergeCell ref="B133:E133"/>
  </mergeCells>
  <phoneticPr fontId="1" type="noConversion"/>
  <printOptions gridLines="1"/>
  <pageMargins left="1.1811023622047245" right="0.19685039370078741" top="0.78740157480314965" bottom="0.78740157480314965" header="0.31496062992125984" footer="0.31496062992125984"/>
  <pageSetup paperSize="9" orientation="portrait" r:id="rId1"/>
  <headerFooter>
    <oddHeader>&amp;R&amp;"Arial Narrow,Navadno"Projek: Sanacija Vstopnega mostu Ljubljanski grad</oddHeader>
    <oddFooter>&amp;CELEKTRO-INSTALACIJSKA DELA&amp;R&amp;P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2:G39"/>
  <sheetViews>
    <sheetView zoomScale="110" zoomScaleNormal="110" workbookViewId="0"/>
  </sheetViews>
  <sheetFormatPr defaultRowHeight="12.75"/>
  <cols>
    <col min="1" max="1" width="4.140625" style="57" customWidth="1"/>
    <col min="2" max="2" width="51.7109375" style="57" customWidth="1"/>
    <col min="3" max="3" width="3.5703125" style="57" customWidth="1"/>
    <col min="4" max="4" width="7.28515625" style="57" customWidth="1"/>
    <col min="5" max="5" width="10.5703125" style="57" customWidth="1"/>
    <col min="6" max="6" width="12" style="57" customWidth="1"/>
    <col min="7" max="16384" width="9.140625" style="57"/>
  </cols>
  <sheetData>
    <row r="2" spans="1:6" ht="17.25" customHeight="1">
      <c r="A2" s="51"/>
      <c r="B2" s="52" t="s">
        <v>13</v>
      </c>
      <c r="C2" s="53" t="s">
        <v>15</v>
      </c>
      <c r="D2" s="54" t="s">
        <v>16</v>
      </c>
      <c r="E2" s="54" t="s">
        <v>17</v>
      </c>
      <c r="F2" s="55" t="s">
        <v>18</v>
      </c>
    </row>
    <row r="4" spans="1:6" s="60" customFormat="1" ht="23.25" customHeight="1" thickBot="1">
      <c r="A4" s="58" t="s">
        <v>26</v>
      </c>
      <c r="B4" s="59" t="s">
        <v>456</v>
      </c>
      <c r="C4" s="59"/>
      <c r="D4" s="59"/>
      <c r="E4" s="59"/>
      <c r="F4" s="59"/>
    </row>
    <row r="5" spans="1:6" ht="13.5" thickTop="1"/>
    <row r="6" spans="1:6" ht="55.5" customHeight="1">
      <c r="B6" s="250" t="s">
        <v>509</v>
      </c>
      <c r="C6" s="250"/>
      <c r="D6" s="250"/>
      <c r="E6" s="250"/>
      <c r="F6" s="250"/>
    </row>
    <row r="7" spans="1:6" ht="13.5" customHeight="1">
      <c r="B7" s="61"/>
      <c r="C7" s="61"/>
      <c r="D7" s="61"/>
      <c r="E7" s="61"/>
    </row>
    <row r="8" spans="1:6" s="65" customFormat="1" ht="16.5" customHeight="1">
      <c r="A8" s="57"/>
      <c r="B8" s="259" t="s">
        <v>74</v>
      </c>
      <c r="C8" s="259"/>
      <c r="D8" s="259"/>
      <c r="E8" s="259"/>
      <c r="F8" s="57"/>
    </row>
    <row r="9" spans="1:6" ht="12.75" customHeight="1">
      <c r="A9" s="66" t="s">
        <v>21</v>
      </c>
      <c r="B9" s="259" t="s">
        <v>459</v>
      </c>
      <c r="C9" s="259"/>
      <c r="D9" s="259"/>
      <c r="E9" s="259"/>
    </row>
    <row r="10" spans="1:6" ht="12.75" customHeight="1">
      <c r="A10" s="66" t="s">
        <v>21</v>
      </c>
      <c r="B10" s="259" t="s">
        <v>457</v>
      </c>
      <c r="C10" s="259"/>
      <c r="D10" s="259"/>
      <c r="E10" s="259"/>
    </row>
    <row r="11" spans="1:6" ht="12.75" customHeight="1">
      <c r="A11" s="66" t="s">
        <v>21</v>
      </c>
      <c r="B11" s="259" t="s">
        <v>458</v>
      </c>
      <c r="C11" s="259"/>
      <c r="D11" s="259"/>
      <c r="E11" s="259"/>
    </row>
    <row r="12" spans="1:6">
      <c r="A12" s="66" t="s">
        <v>14</v>
      </c>
    </row>
    <row r="13" spans="1:6" ht="15.75" customHeight="1">
      <c r="A13" s="66" t="s">
        <v>14</v>
      </c>
      <c r="B13" s="62" t="s">
        <v>75</v>
      </c>
    </row>
    <row r="14" spans="1:6">
      <c r="A14" s="66" t="s">
        <v>21</v>
      </c>
      <c r="B14" s="62" t="s">
        <v>460</v>
      </c>
    </row>
    <row r="15" spans="1:6">
      <c r="A15" s="66" t="s">
        <v>21</v>
      </c>
      <c r="B15" s="62" t="s">
        <v>461</v>
      </c>
    </row>
    <row r="16" spans="1:6">
      <c r="A16" s="66" t="s">
        <v>21</v>
      </c>
      <c r="B16" s="62" t="s">
        <v>510</v>
      </c>
    </row>
    <row r="17" spans="1:7">
      <c r="A17" s="66" t="s">
        <v>14</v>
      </c>
      <c r="B17" s="62"/>
    </row>
    <row r="18" spans="1:7" ht="17.25" customHeight="1">
      <c r="A18" s="66" t="s">
        <v>14</v>
      </c>
      <c r="B18" s="259" t="s">
        <v>76</v>
      </c>
      <c r="C18" s="259"/>
      <c r="D18" s="259"/>
      <c r="E18" s="259"/>
      <c r="F18" s="259"/>
    </row>
    <row r="19" spans="1:7">
      <c r="A19" s="66" t="s">
        <v>21</v>
      </c>
      <c r="B19" s="62" t="s">
        <v>462</v>
      </c>
    </row>
    <row r="20" spans="1:7">
      <c r="A20" s="66" t="s">
        <v>21</v>
      </c>
      <c r="B20" s="62" t="s">
        <v>463</v>
      </c>
    </row>
    <row r="21" spans="1:7">
      <c r="A21" s="66" t="s">
        <v>21</v>
      </c>
      <c r="B21" s="62" t="s">
        <v>464</v>
      </c>
    </row>
    <row r="22" spans="1:7">
      <c r="A22" s="66" t="s">
        <v>21</v>
      </c>
      <c r="B22" s="62" t="s">
        <v>465</v>
      </c>
    </row>
    <row r="23" spans="1:7">
      <c r="A23" s="66" t="s">
        <v>14</v>
      </c>
      <c r="B23" s="62"/>
    </row>
    <row r="24" spans="1:7" ht="44.25" customHeight="1">
      <c r="A24" s="66" t="s">
        <v>14</v>
      </c>
      <c r="B24" s="259" t="s">
        <v>78</v>
      </c>
      <c r="C24" s="259"/>
      <c r="D24" s="259"/>
      <c r="E24" s="259"/>
      <c r="F24" s="259"/>
    </row>
    <row r="25" spans="1:7">
      <c r="A25" s="66" t="s">
        <v>21</v>
      </c>
      <c r="B25" s="62" t="s">
        <v>466</v>
      </c>
      <c r="C25" s="5"/>
      <c r="D25" s="5"/>
      <c r="E25" s="5"/>
    </row>
    <row r="26" spans="1:7">
      <c r="A26" s="66" t="s">
        <v>21</v>
      </c>
      <c r="B26" s="259" t="s">
        <v>467</v>
      </c>
      <c r="C26" s="259"/>
      <c r="D26" s="259"/>
      <c r="E26" s="259"/>
      <c r="G26" s="81"/>
    </row>
    <row r="27" spans="1:7">
      <c r="A27" s="66" t="s">
        <v>21</v>
      </c>
      <c r="B27" s="62" t="s">
        <v>468</v>
      </c>
      <c r="C27" s="5"/>
      <c r="D27" s="5"/>
      <c r="E27" s="5"/>
    </row>
    <row r="28" spans="1:7" ht="30.75" customHeight="1">
      <c r="A28" s="66" t="s">
        <v>21</v>
      </c>
      <c r="B28" s="259" t="s">
        <v>469</v>
      </c>
      <c r="C28" s="259"/>
      <c r="D28" s="259"/>
      <c r="E28" s="259"/>
    </row>
    <row r="29" spans="1:7">
      <c r="A29" s="66"/>
      <c r="B29" s="68"/>
      <c r="C29" s="68"/>
      <c r="D29" s="68"/>
      <c r="E29" s="68"/>
    </row>
    <row r="30" spans="1:7" ht="42.75" customHeight="1">
      <c r="A30" s="66" t="s">
        <v>14</v>
      </c>
      <c r="B30" s="259" t="s">
        <v>77</v>
      </c>
      <c r="C30" s="259"/>
      <c r="D30" s="259"/>
      <c r="E30" s="259"/>
      <c r="F30" s="259"/>
    </row>
    <row r="31" spans="1:7">
      <c r="A31" s="66" t="s">
        <v>21</v>
      </c>
      <c r="B31" s="259" t="s">
        <v>470</v>
      </c>
      <c r="C31" s="259"/>
      <c r="D31" s="259"/>
      <c r="E31" s="259"/>
    </row>
    <row r="32" spans="1:7" ht="14.25" customHeight="1">
      <c r="A32" s="66" t="s">
        <v>21</v>
      </c>
      <c r="B32" s="259" t="s">
        <v>471</v>
      </c>
      <c r="C32" s="259"/>
      <c r="D32" s="259"/>
      <c r="E32" s="259"/>
      <c r="F32" s="259"/>
    </row>
    <row r="33" spans="1:6">
      <c r="A33" s="66" t="s">
        <v>21</v>
      </c>
      <c r="B33" s="62" t="s">
        <v>472</v>
      </c>
      <c r="C33" s="5"/>
      <c r="D33" s="5"/>
      <c r="E33" s="5"/>
    </row>
    <row r="34" spans="1:6">
      <c r="B34" s="62"/>
      <c r="C34" s="5"/>
      <c r="D34" s="5"/>
      <c r="E34" s="5"/>
    </row>
    <row r="35" spans="1:6" ht="27.75" customHeight="1">
      <c r="B35" s="259" t="s">
        <v>473</v>
      </c>
      <c r="C35" s="259"/>
      <c r="D35" s="259"/>
      <c r="E35" s="259"/>
      <c r="F35" s="259"/>
    </row>
    <row r="36" spans="1:6">
      <c r="B36" s="62"/>
      <c r="C36" s="5"/>
      <c r="D36" s="5"/>
      <c r="E36" s="5"/>
    </row>
    <row r="37" spans="1:6">
      <c r="A37" s="69"/>
      <c r="B37" s="258"/>
      <c r="C37" s="258"/>
      <c r="D37" s="258"/>
      <c r="E37" s="258"/>
      <c r="F37" s="69"/>
    </row>
    <row r="38" spans="1:6" ht="20.25" customHeight="1" thickBot="1">
      <c r="A38" s="67"/>
      <c r="B38" s="59" t="s">
        <v>474</v>
      </c>
      <c r="C38" s="63" t="s">
        <v>2</v>
      </c>
      <c r="D38" s="63">
        <v>1</v>
      </c>
      <c r="E38" s="397"/>
      <c r="F38" s="64">
        <f>D38*E38</f>
        <v>0</v>
      </c>
    </row>
    <row r="39" spans="1:6" ht="13.5" thickTop="1"/>
  </sheetData>
  <sheetProtection algorithmName="SHA-512" hashValue="phD/e3a7qBf/VBKn45kypARgTtEYF9rlvzXMfMFVaBhv8KBrziHGoyBxSxDhlvr4Oh7qjygN9j81H3q5caBI+g==" saltValue="BG1vuTbEVOnTuztBHZiThQ==" spinCount="100000" sheet="1" objects="1" scenarios="1"/>
  <mergeCells count="14">
    <mergeCell ref="B6:F6"/>
    <mergeCell ref="B37:E37"/>
    <mergeCell ref="B26:E26"/>
    <mergeCell ref="B28:E28"/>
    <mergeCell ref="B31:E31"/>
    <mergeCell ref="B35:F35"/>
    <mergeCell ref="B24:F24"/>
    <mergeCell ref="B18:F18"/>
    <mergeCell ref="B30:F30"/>
    <mergeCell ref="B32:F32"/>
    <mergeCell ref="B8:E8"/>
    <mergeCell ref="B9:E9"/>
    <mergeCell ref="B10:E10"/>
    <mergeCell ref="B11:E11"/>
  </mergeCells>
  <printOptions gridLines="1"/>
  <pageMargins left="1.1811023622047245" right="0.19685039370078741" top="0.78740157480314965" bottom="0.78740157480314965" header="0.31496062992125984" footer="0.31496062992125984"/>
  <pageSetup paperSize="9" orientation="portrait" r:id="rId1"/>
  <headerFooter>
    <oddHeader>&amp;RProjekt: Sanacija Vstopnega mostu Ljubljanski grad</oddHeader>
    <oddFooter>&amp;CIzdelava PID&amp;R&amp;P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2:F20"/>
  <sheetViews>
    <sheetView zoomScale="110" zoomScaleNormal="110" workbookViewId="0"/>
  </sheetViews>
  <sheetFormatPr defaultRowHeight="12.75"/>
  <cols>
    <col min="1" max="1" width="5.42578125" customWidth="1"/>
    <col min="2" max="2" width="46.140625" customWidth="1"/>
    <col min="3" max="3" width="7.28515625" customWidth="1"/>
  </cols>
  <sheetData>
    <row r="2" spans="1:6">
      <c r="A2" s="51"/>
      <c r="B2" s="52" t="s">
        <v>13</v>
      </c>
      <c r="C2" s="53" t="s">
        <v>15</v>
      </c>
      <c r="D2" s="54" t="s">
        <v>16</v>
      </c>
      <c r="E2" s="54" t="s">
        <v>17</v>
      </c>
      <c r="F2" s="55" t="s">
        <v>482</v>
      </c>
    </row>
    <row r="3" spans="1:6">
      <c r="A3" s="57"/>
      <c r="B3" s="57"/>
      <c r="C3" s="57"/>
      <c r="D3" s="57"/>
      <c r="E3" s="57"/>
      <c r="F3" s="57"/>
    </row>
    <row r="4" spans="1:6" s="238" customFormat="1" ht="18.75" customHeight="1" thickBot="1">
      <c r="A4" s="236" t="s">
        <v>33</v>
      </c>
      <c r="B4" s="237" t="s">
        <v>476</v>
      </c>
      <c r="C4" s="237"/>
      <c r="D4" s="237"/>
      <c r="E4" s="237"/>
      <c r="F4" s="237"/>
    </row>
    <row r="5" spans="1:6" ht="13.5" thickTop="1">
      <c r="A5" s="57"/>
      <c r="B5" s="57"/>
      <c r="C5" s="57"/>
      <c r="D5" s="57"/>
      <c r="E5" s="57"/>
      <c r="F5" s="57"/>
    </row>
    <row r="6" spans="1:6" ht="36.75" customHeight="1">
      <c r="A6" s="57"/>
      <c r="B6" s="259" t="s">
        <v>477</v>
      </c>
      <c r="C6" s="259"/>
      <c r="D6" s="259"/>
      <c r="E6" s="259"/>
      <c r="F6" s="57"/>
    </row>
    <row r="7" spans="1:6" ht="49.5" customHeight="1">
      <c r="A7" s="57"/>
      <c r="B7" s="250" t="s">
        <v>478</v>
      </c>
      <c r="C7" s="250"/>
      <c r="D7" s="250"/>
      <c r="E7" s="250"/>
      <c r="F7" s="57"/>
    </row>
    <row r="8" spans="1:6" ht="30.75" customHeight="1">
      <c r="A8" s="57"/>
      <c r="B8" s="250" t="s">
        <v>479</v>
      </c>
      <c r="C8" s="250"/>
      <c r="D8" s="250"/>
      <c r="E8" s="250"/>
      <c r="F8" s="57"/>
    </row>
    <row r="9" spans="1:6">
      <c r="A9" s="57"/>
      <c r="B9" s="17"/>
      <c r="C9" s="17"/>
      <c r="D9" s="17"/>
      <c r="E9" s="17"/>
      <c r="F9" s="57"/>
    </row>
    <row r="10" spans="1:6" ht="15" customHeight="1">
      <c r="A10" s="57"/>
      <c r="B10" s="169" t="s">
        <v>480</v>
      </c>
      <c r="C10" s="61"/>
      <c r="D10" s="61"/>
      <c r="E10" s="61"/>
      <c r="F10" s="57"/>
    </row>
    <row r="11" spans="1:6">
      <c r="A11" s="57"/>
      <c r="B11" s="262" t="s">
        <v>511</v>
      </c>
      <c r="C11" s="262"/>
      <c r="D11" s="262"/>
      <c r="E11" s="262"/>
      <c r="F11" s="57"/>
    </row>
    <row r="12" spans="1:6">
      <c r="A12" s="57"/>
      <c r="B12" s="61" t="s">
        <v>512</v>
      </c>
      <c r="C12" s="61"/>
      <c r="D12" s="61"/>
      <c r="E12" s="61"/>
      <c r="F12" s="57"/>
    </row>
    <row r="13" spans="1:6">
      <c r="A13" s="57"/>
      <c r="B13" s="262" t="s">
        <v>483</v>
      </c>
      <c r="C13" s="262"/>
      <c r="D13" s="262"/>
      <c r="E13" s="61"/>
      <c r="F13" s="57"/>
    </row>
    <row r="14" spans="1:6">
      <c r="A14" s="57"/>
      <c r="B14" s="61" t="s">
        <v>481</v>
      </c>
      <c r="C14" s="61"/>
      <c r="D14" s="61"/>
      <c r="E14" s="61"/>
      <c r="F14" s="57"/>
    </row>
    <row r="15" spans="1:6">
      <c r="A15" s="57"/>
      <c r="B15" s="61"/>
      <c r="C15" s="61"/>
      <c r="D15" s="61"/>
      <c r="E15" s="61"/>
      <c r="F15" s="57"/>
    </row>
    <row r="16" spans="1:6" ht="28.5" customHeight="1">
      <c r="A16" s="57"/>
      <c r="B16" s="250" t="s">
        <v>513</v>
      </c>
      <c r="C16" s="250"/>
      <c r="D16" s="250"/>
      <c r="E16" s="250"/>
      <c r="F16" s="57"/>
    </row>
    <row r="17" spans="1:6">
      <c r="A17" s="57"/>
      <c r="B17" s="260"/>
      <c r="C17" s="260"/>
      <c r="D17" s="260"/>
      <c r="E17" s="260"/>
      <c r="F17" s="260"/>
    </row>
    <row r="18" spans="1:6">
      <c r="A18" s="57"/>
      <c r="B18" s="261"/>
      <c r="C18" s="261"/>
      <c r="D18" s="261"/>
      <c r="E18" s="261"/>
      <c r="F18" s="261"/>
    </row>
    <row r="19" spans="1:6" ht="18" customHeight="1" thickBot="1">
      <c r="A19" s="184" t="s">
        <v>14</v>
      </c>
      <c r="B19" s="143" t="s">
        <v>476</v>
      </c>
      <c r="C19" s="234" t="s">
        <v>2</v>
      </c>
      <c r="D19" s="234">
        <v>1</v>
      </c>
      <c r="E19" s="396"/>
      <c r="F19" s="235">
        <f>D19*E19</f>
        <v>0</v>
      </c>
    </row>
    <row r="20" spans="1:6" ht="13.5" thickTop="1"/>
  </sheetData>
  <sheetProtection algorithmName="SHA-512" hashValue="qCXX0N+mhUbcCAC9ch5decP+5l6wVxASJaXFkyUNig6i397R81gyPxyjH/h0AbqdNyl+j7LoviRMTKh/ULZOwg==" saltValue="FOUT4JUaaaUNYujKgBIyaw==" spinCount="100000" sheet="1" objects="1" scenarios="1"/>
  <mergeCells count="8">
    <mergeCell ref="B17:F17"/>
    <mergeCell ref="B18:F18"/>
    <mergeCell ref="B6:E6"/>
    <mergeCell ref="B7:E7"/>
    <mergeCell ref="B8:E8"/>
    <mergeCell ref="B11:E11"/>
    <mergeCell ref="B13:D13"/>
    <mergeCell ref="B16:E16"/>
  </mergeCells>
  <printOptions gridLines="1"/>
  <pageMargins left="1.1811023622047245" right="0.19685039370078741" top="0.78740157480314965" bottom="0.78740157480314965" header="0.31496062992125984" footer="0.31496062992125984"/>
  <pageSetup paperSize="9" orientation="portrait" r:id="rId1"/>
  <headerFooter>
    <oddHeader>&amp;RProjekt PREHOD S-G</oddHeader>
    <oddFooter xml:space="preserve">&amp;CProjektantski nadzor&amp;R&amp;P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4</vt:i4>
      </vt:variant>
    </vt:vector>
  </HeadingPairs>
  <TitlesOfParts>
    <vt:vector size="12" baseType="lpstr">
      <vt:lpstr>REKAPITULACIJA</vt:lpstr>
      <vt:lpstr>List1</vt:lpstr>
      <vt:lpstr>Pripravljalno-zaključna dela</vt:lpstr>
      <vt:lpstr>Sanacijska dela</vt:lpstr>
      <vt:lpstr>Gradbeno-obrtniška dela</vt:lpstr>
      <vt:lpstr>Elektro-instalacijska dela</vt:lpstr>
      <vt:lpstr>Izdelava PID</vt:lpstr>
      <vt:lpstr>Projektantski nadzor</vt:lpstr>
      <vt:lpstr>'Elektro-instalacijska dela'!Tiskanje_naslovov</vt:lpstr>
      <vt:lpstr>'Gradbeno-obrtniška dela'!Tiskanje_naslovov</vt:lpstr>
      <vt:lpstr>'Pripravljalno-zaključna dela'!Tiskanje_naslovov</vt:lpstr>
      <vt:lpstr>'Sanacijska dela'!Tiskanje_naslovov</vt:lpstr>
    </vt:vector>
  </TitlesOfParts>
  <Company>___</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Marko Klenovšek</cp:lastModifiedBy>
  <cp:lastPrinted>2023-12-03T17:24:56Z</cp:lastPrinted>
  <dcterms:created xsi:type="dcterms:W3CDTF">2004-11-18T13:58:29Z</dcterms:created>
  <dcterms:modified xsi:type="dcterms:W3CDTF">2023-12-06T10:08:48Z</dcterms:modified>
</cp:coreProperties>
</file>